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0730" windowHeight="1116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ACT!$C$1:$C$226</definedName>
    <definedName name="_xlnm._FilterDatabase" localSheetId="7" hidden="1">EFE!$A$23:$D$47</definedName>
    <definedName name="_xlnm._FilterDatabase" localSheetId="1" hidden="1">ESF!$C$1:$C$225</definedName>
    <definedName name="_xlnm._FilterDatabase" localSheetId="11" hidden="1">Memoria!$F$1:$F$55</definedName>
    <definedName name="_xlnm._FilterDatabase" localSheetId="5" hidden="1">VHP!$C$1:$C$40</definedName>
    <definedName name="_xlnm.Print_Area" localSheetId="3">ACT!$A$1:$E$235</definedName>
    <definedName name="_xlnm.Print_Area" localSheetId="9">Conciliacion_Ig!$A$1:$D$32</definedName>
    <definedName name="_xlnm.Print_Area" localSheetId="11">Memoria!$A$1:$J$65</definedName>
    <definedName name="_xlnm.Print_Area" localSheetId="0">'Notas a los Edos Financieros'!$A$1:$D$55</definedName>
    <definedName name="_xlnm.Print_Area" localSheetId="5">VHP!$A$1:$E$53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62" l="1"/>
  <c r="F41" i="65"/>
  <c r="E41" i="65"/>
  <c r="D41" i="65"/>
  <c r="D197" i="60"/>
  <c r="D195" i="60"/>
  <c r="D130" i="60"/>
  <c r="D129" i="60"/>
  <c r="D128" i="60"/>
  <c r="D127" i="60"/>
  <c r="D126" i="60"/>
  <c r="D125" i="60"/>
  <c r="D124" i="60"/>
  <c r="D123" i="60"/>
  <c r="D122" i="60"/>
  <c r="D120" i="60"/>
  <c r="D119" i="60"/>
  <c r="D118" i="60"/>
  <c r="D117" i="60"/>
  <c r="D116" i="60"/>
  <c r="D115" i="60"/>
  <c r="D114" i="60"/>
  <c r="D113" i="60"/>
  <c r="D112" i="60"/>
  <c r="D171" i="59" l="1"/>
  <c r="E171" i="59"/>
  <c r="F171" i="59"/>
  <c r="G171" i="59"/>
  <c r="C171" i="59"/>
  <c r="D24" i="59"/>
  <c r="D23" i="59" s="1"/>
  <c r="E24" i="59"/>
  <c r="E23" i="59" s="1"/>
  <c r="F24" i="59"/>
  <c r="F23" i="59" s="1"/>
  <c r="G24" i="59"/>
  <c r="G23" i="59" s="1"/>
  <c r="C24" i="59"/>
  <c r="C23" i="59" s="1"/>
  <c r="D16" i="59"/>
  <c r="D15" i="59" s="1"/>
  <c r="C16" i="59"/>
  <c r="E16" i="59"/>
  <c r="F16" i="59"/>
  <c r="G16" i="59"/>
  <c r="C41" i="65"/>
  <c r="C111" i="60" l="1"/>
  <c r="C121" i="60"/>
  <c r="D121" i="60" l="1"/>
  <c r="D111" i="60"/>
  <c r="D106" i="62" l="1"/>
  <c r="D100" i="62"/>
  <c r="D75" i="62"/>
  <c r="D66" i="62"/>
  <c r="C106" i="62"/>
  <c r="C66" i="62"/>
  <c r="C75" i="62"/>
  <c r="C78" i="62"/>
  <c r="D84" i="62"/>
  <c r="C84" i="62"/>
  <c r="D86" i="62"/>
  <c r="C86" i="62"/>
  <c r="D88" i="62"/>
  <c r="C88" i="62"/>
  <c r="D97" i="62"/>
  <c r="C97" i="62"/>
  <c r="C100" i="62"/>
  <c r="D107" i="62"/>
  <c r="C107" i="62"/>
  <c r="C52" i="62" l="1"/>
  <c r="C117" i="62" s="1"/>
  <c r="D65" i="62"/>
  <c r="D52" i="62" s="1"/>
  <c r="D117" i="62" l="1"/>
  <c r="D32" i="62" l="1"/>
  <c r="C32" i="62"/>
  <c r="D11" i="62"/>
  <c r="C11" i="62"/>
  <c r="D8" i="62"/>
  <c r="C8" i="62"/>
  <c r="C19" i="62" l="1"/>
  <c r="D19" i="62"/>
  <c r="D24" i="65"/>
  <c r="D23" i="65" s="1"/>
  <c r="E24" i="65"/>
  <c r="E23" i="65" s="1"/>
  <c r="F24" i="65"/>
  <c r="F23" i="65" s="1"/>
  <c r="C24" i="65"/>
  <c r="C23" i="65" s="1"/>
  <c r="D20" i="65"/>
  <c r="D19" i="65" s="1"/>
  <c r="E20" i="65"/>
  <c r="E19" i="65" s="1"/>
  <c r="F20" i="65"/>
  <c r="F19" i="65" s="1"/>
  <c r="F8" i="65" s="1"/>
  <c r="C20" i="65"/>
  <c r="C19" i="65" s="1"/>
  <c r="D8" i="65" l="1"/>
  <c r="E8" i="65"/>
  <c r="C8" i="65"/>
  <c r="C14" i="61"/>
  <c r="C16" i="61"/>
  <c r="C190" i="60"/>
  <c r="C189" i="60" s="1"/>
  <c r="C104" i="60"/>
  <c r="C37" i="60"/>
  <c r="C8" i="60" s="1"/>
  <c r="C79" i="60"/>
  <c r="C78" i="60" s="1"/>
  <c r="C76" i="60"/>
  <c r="C75" i="60" s="1"/>
  <c r="D137" i="59"/>
  <c r="E137" i="59"/>
  <c r="E136" i="59" s="1"/>
  <c r="E135" i="59" s="1"/>
  <c r="D144" i="59"/>
  <c r="D143" i="59" s="1"/>
  <c r="D142" i="59" s="1"/>
  <c r="E144" i="59"/>
  <c r="E143" i="59" s="1"/>
  <c r="E142" i="59" s="1"/>
  <c r="D188" i="59"/>
  <c r="D187" i="59" s="1"/>
  <c r="E188" i="59"/>
  <c r="E187" i="59" s="1"/>
  <c r="F188" i="59"/>
  <c r="F187" i="59" s="1"/>
  <c r="G188" i="59"/>
  <c r="G187" i="59" s="1"/>
  <c r="C188" i="59"/>
  <c r="C187" i="59" s="1"/>
  <c r="D98" i="59"/>
  <c r="D97" i="59" s="1"/>
  <c r="D96" i="59" s="1"/>
  <c r="D95" i="59" s="1"/>
  <c r="D90" i="59" s="1"/>
  <c r="E98" i="59"/>
  <c r="E97" i="59" s="1"/>
  <c r="E96" i="59" s="1"/>
  <c r="E95" i="59" s="1"/>
  <c r="E90" i="59" s="1"/>
  <c r="D103" i="59"/>
  <c r="E103" i="59"/>
  <c r="D109" i="59"/>
  <c r="E109" i="59"/>
  <c r="E108" i="59" s="1"/>
  <c r="D114" i="59"/>
  <c r="E114" i="59"/>
  <c r="E113" i="59" s="1"/>
  <c r="D116" i="59"/>
  <c r="E116" i="59"/>
  <c r="D120" i="59"/>
  <c r="E120" i="59"/>
  <c r="D123" i="59"/>
  <c r="E123" i="59"/>
  <c r="C144" i="59"/>
  <c r="C143" i="59" s="1"/>
  <c r="C142" i="59" s="1"/>
  <c r="C137" i="59"/>
  <c r="C136" i="59" s="1"/>
  <c r="C135" i="59" s="1"/>
  <c r="C123" i="59"/>
  <c r="C120" i="59"/>
  <c r="C116" i="59"/>
  <c r="C114" i="59"/>
  <c r="C113" i="59" s="1"/>
  <c r="C109" i="59"/>
  <c r="C108" i="59" s="1"/>
  <c r="C103" i="59"/>
  <c r="C98" i="59"/>
  <c r="C97" i="59" s="1"/>
  <c r="C96" i="59" s="1"/>
  <c r="C95" i="59" s="1"/>
  <c r="C90" i="59" s="1"/>
  <c r="C50" i="59"/>
  <c r="C49" i="59" s="1"/>
  <c r="D30" i="59"/>
  <c r="D29" i="59" s="1"/>
  <c r="E30" i="59"/>
  <c r="E29" i="59" s="1"/>
  <c r="F30" i="59"/>
  <c r="F29" i="59" s="1"/>
  <c r="G30" i="59"/>
  <c r="G29" i="59" s="1"/>
  <c r="C30" i="59"/>
  <c r="C29" i="59" s="1"/>
  <c r="E15" i="59"/>
  <c r="F15" i="59"/>
  <c r="G15" i="59"/>
  <c r="C15" i="59"/>
  <c r="A1" i="59"/>
  <c r="A1" i="64" s="1"/>
  <c r="D224" i="60"/>
  <c r="D223" i="60"/>
  <c r="D221" i="60"/>
  <c r="D220" i="60"/>
  <c r="D219" i="60"/>
  <c r="D218" i="60"/>
  <c r="D217" i="60"/>
  <c r="D216" i="60"/>
  <c r="D215" i="60"/>
  <c r="D214" i="60"/>
  <c r="D213" i="60"/>
  <c r="D211" i="60"/>
  <c r="D209" i="60"/>
  <c r="D207" i="60"/>
  <c r="D206" i="60"/>
  <c r="D205" i="60"/>
  <c r="D204" i="60"/>
  <c r="D203" i="60"/>
  <c r="D201" i="60"/>
  <c r="D200" i="60"/>
  <c r="D198" i="60"/>
  <c r="D196" i="60"/>
  <c r="D194" i="60"/>
  <c r="D193" i="60"/>
  <c r="D192" i="60"/>
  <c r="D191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3" i="60"/>
  <c r="D172" i="60"/>
  <c r="D171" i="60"/>
  <c r="D170" i="60"/>
  <c r="D169" i="60"/>
  <c r="D168" i="60"/>
  <c r="D167" i="60"/>
  <c r="D166" i="60"/>
  <c r="D165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10" i="60"/>
  <c r="D109" i="60"/>
  <c r="D108" i="60"/>
  <c r="D107" i="60"/>
  <c r="D106" i="60"/>
  <c r="D105" i="60"/>
  <c r="D136" i="59" l="1"/>
  <c r="D113" i="59"/>
  <c r="D108" i="59"/>
  <c r="D190" i="60"/>
  <c r="D189" i="60" s="1"/>
  <c r="D104" i="60"/>
  <c r="D103" i="60" s="1"/>
  <c r="C103" i="60"/>
  <c r="C102" i="60" s="1"/>
  <c r="C74" i="60"/>
  <c r="C73" i="60" s="1"/>
  <c r="C134" i="59"/>
  <c r="E134" i="59"/>
  <c r="G169" i="59"/>
  <c r="E169" i="59"/>
  <c r="F169" i="59"/>
  <c r="D169" i="59"/>
  <c r="C169" i="59"/>
  <c r="D102" i="59"/>
  <c r="E102" i="59"/>
  <c r="C102" i="59"/>
  <c r="A1" i="63"/>
  <c r="D135" i="59" l="1"/>
  <c r="D102" i="60"/>
  <c r="E1" i="62"/>
  <c r="E2" i="62"/>
  <c r="E3" i="62"/>
  <c r="D134" i="59" l="1"/>
  <c r="D47" i="62"/>
  <c r="C47" i="62"/>
  <c r="E1" i="61" l="1"/>
  <c r="H1" i="59"/>
  <c r="E3" i="61"/>
  <c r="E2" i="61"/>
  <c r="E3" i="60"/>
  <c r="C30" i="64" l="1"/>
  <c r="C7" i="64"/>
  <c r="C15" i="63"/>
  <c r="C7" i="63"/>
  <c r="H3" i="65"/>
  <c r="H2" i="65"/>
  <c r="H1" i="65"/>
  <c r="E2" i="60"/>
  <c r="E1" i="60"/>
  <c r="H3" i="59"/>
  <c r="H2" i="59"/>
  <c r="A3" i="65"/>
  <c r="A1" i="65"/>
  <c r="A3" i="59"/>
  <c r="A3" i="61" s="1"/>
  <c r="E14" i="59"/>
  <c r="F14" i="59" s="1"/>
  <c r="G14" i="59" s="1"/>
  <c r="C20" i="63" l="1"/>
  <c r="C39" i="64"/>
  <c r="A3" i="64"/>
  <c r="A3" i="63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<sst xmlns="http://schemas.openxmlformats.org/spreadsheetml/2006/main" count="1244" uniqueCount="873">
  <si>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</si>
  <si>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</si>
  <si>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</si>
  <si>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</si>
  <si>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</si>
  <si>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</si>
  <si>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</si>
  <si>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</si>
  <si>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</si>
  <si>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</si>
  <si>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</si>
  <si>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</si>
  <si>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</si>
  <si>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</si>
  <si>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</si>
  <si>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</si>
  <si>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</si>
  <si>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</si>
  <si>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</si>
  <si>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</si>
  <si>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</si>
  <si>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</si>
  <si>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</si>
  <si>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</si>
  <si>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</si>
  <si>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</si>
  <si>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</si>
  <si>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</si>
  <si>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</si>
  <si>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</si>
  <si>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</si>
  <si>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</si>
  <si>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</si>
  <si>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</si>
  <si>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</si>
  <si>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</si>
  <si>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</si>
  <si>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</si>
  <si>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</si>
  <si>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</si>
  <si>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</si>
  <si>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</si>
  <si>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</si>
  <si>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</si>
  <si>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</si>
  <si>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</si>
  <si>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</si>
  <si>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</si>
  <si>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</si>
  <si>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</si>
  <si>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</si>
  <si>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</si>
  <si>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</si>
  <si>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</si>
  <si>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</si>
  <si>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</si>
  <si>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</si>
  <si>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</si>
  <si>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</si>
  <si>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</si>
  <si>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</si>
  <si>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</si>
  <si>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</si>
  <si>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</si>
  <si>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</si>
  <si>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</si>
  <si>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</si>
  <si>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</si>
  <si>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</si>
  <si>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</si>
  <si>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</si>
  <si>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</si>
  <si>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</si>
  <si>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</si>
  <si>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</si>
  <si>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</si>
  <si>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</si>
  <si>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</si>
  <si>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</si>
  <si>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</si>
  <si>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</si>
  <si>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</si>
  <si>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</si>
  <si>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</si>
  <si>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</si>
  <si>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</si>
  <si>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</si>
  <si>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</si>
  <si>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</si>
  <si>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</si>
  <si>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</si>
  <si>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</si>
  <si>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</si>
  <si>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</si>
  <si>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</si>
  <si>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</si>
  <si>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</si>
  <si>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</si>
  <si>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</si>
  <si>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</si>
  <si>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</si>
  <si>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</si>
  <si>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</si>
  <si>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</si>
  <si>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</si>
  <si>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</si>
  <si>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</si>
  <si>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</si>
  <si>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</si>
  <si>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</si>
  <si>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</si>
  <si>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</si>
  <si>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</si>
  <si>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</si>
  <si>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</si>
  <si>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</si>
  <si>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</si>
  <si>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</si>
  <si>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</si>
  <si>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</si>
  <si>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</si>
  <si>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</si>
  <si>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</si>
  <si>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</si>
  <si>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</si>
  <si>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</si>
  <si>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</si>
  <si>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</si>
  <si>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</si>
  <si>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</si>
  <si>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</si>
  <si>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</si>
  <si>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</si>
  <si>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</si>
  <si>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</si>
  <si>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</si>
  <si>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</si>
  <si>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</si>
  <si>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</si>
  <si>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</si>
  <si>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</si>
  <si>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</si>
  <si>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</si>
  <si>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</si>
  <si>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</si>
  <si>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</si>
  <si>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</si>
  <si>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</si>
  <si>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</si>
  <si>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</si>
  <si>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</si>
  <si>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</si>
  <si>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</si>
  <si>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</si>
  <si>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</si>
  <si>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</si>
  <si>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</si>
  <si>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</si>
  <si>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</si>
  <si>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</si>
  <si>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</si>
  <si>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</si>
  <si>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</si>
  <si>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</si>
  <si>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</si>
  <si>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</si>
  <si>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</si>
  <si>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</si>
  <si>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</si>
  <si>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</si>
  <si>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</si>
  <si>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</si>
  <si>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</si>
  <si>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</si>
  <si>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</si>
  <si>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</si>
  <si>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</si>
  <si>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</si>
  <si>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</si>
  <si>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</si>
  <si>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</si>
  <si>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</si>
  <si>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</si>
  <si>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</si>
  <si>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</si>
  <si>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</si>
  <si>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</si>
  <si>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</si>
  <si>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</si>
  <si>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</si>
  <si>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</si>
  <si>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</si>
  <si>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</si>
  <si>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</si>
  <si>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</si>
  <si>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</si>
  <si>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</si>
  <si>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</si>
  <si>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</si>
  <si>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</si>
  <si>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</si>
  <si>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</si>
  <si>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</si>
  <si>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</si>
  <si>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</si>
  <si>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</si>
  <si>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</si>
  <si>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</si>
  <si>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</si>
  <si>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</si>
  <si>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</si>
  <si>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</si>
  <si>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</si>
  <si>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</si>
  <si>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</si>
  <si>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</si>
  <si>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</si>
  <si>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</si>
  <si>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</si>
  <si>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</si>
  <si>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</si>
  <si>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</si>
  <si>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</si>
  <si>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</si>
  <si>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</si>
  <si>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</si>
  <si>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</si>
  <si>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</si>
  <si>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</si>
  <si>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</si>
  <si>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</si>
  <si>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</si>
  <si>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</si>
  <si>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</si>
  <si>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</si>
  <si>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</si>
  <si>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</si>
  <si>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</si>
  <si>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</si>
  <si>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</si>
  <si>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</si>
  <si>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</si>
  <si>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</si>
  <si>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</si>
  <si>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</si>
  <si>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</si>
  <si>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</si>
  <si>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</si>
  <si>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</si>
  <si>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</si>
  <si>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</si>
  <si>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</si>
  <si>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</si>
  <si>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</si>
  <si>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</si>
  <si>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</si>
  <si>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</si>
  <si>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</si>
  <si>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</si>
  <si>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</si>
  <si>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</si>
  <si>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</si>
  <si>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</si>
  <si>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</si>
  <si>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</si>
  <si>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</si>
  <si>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</si>
  <si>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</si>
  <si>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</si>
  <si>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</si>
  <si>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</si>
  <si>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</si>
  <si>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</si>
  <si>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</si>
  <si>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</si>
  <si>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</si>
  <si>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</si>
  <si>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</si>
  <si>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</si>
  <si>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</si>
  <si>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</si>
  <si>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</si>
  <si>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</si>
  <si>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</si>
  <si>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</si>
  <si>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</si>
  <si>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</si>
  <si>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</si>
  <si>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</si>
  <si>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</si>
  <si>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</si>
  <si>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</si>
  <si>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</si>
  <si>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</si>
  <si>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</si>
  <si>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</si>
  <si>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</si>
  <si>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</si>
  <si>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</si>
  <si>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</si>
  <si>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</si>
  <si>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</si>
  <si>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</si>
  <si>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</si>
  <si>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</si>
  <si>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</si>
  <si>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</si>
  <si>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</si>
  <si>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</si>
  <si>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</si>
  <si>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</si>
  <si>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</si>
  <si>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</si>
  <si>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</si>
  <si>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</si>
  <si>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</si>
  <si>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</si>
  <si>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</si>
  <si>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</si>
  <si>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</si>
  <si>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</si>
  <si>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</si>
  <si>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</si>
  <si>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</si>
  <si>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</si>
  <si>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</si>
  <si>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</si>
  <si>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</si>
  <si>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</si>
  <si>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</si>
  <si>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</si>
  <si>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</si>
  <si>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</si>
  <si>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</si>
  <si>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</si>
  <si>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</si>
  <si>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</si>
  <si>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</si>
  <si>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</si>
  <si>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</si>
  <si>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</si>
  <si>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</si>
  <si>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</si>
  <si>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</si>
  <si>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</si>
  <si>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</si>
  <si>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</si>
  <si>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</si>
  <si>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</si>
  <si>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</si>
  <si>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</si>
  <si>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</si>
  <si>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</si>
  <si>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</si>
  <si>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</si>
  <si>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</si>
  <si>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</si>
  <si>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</si>
  <si>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</si>
  <si>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</si>
  <si>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</si>
  <si>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</si>
  <si>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</si>
  <si>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</si>
  <si>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</si>
  <si>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</si>
  <si>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</si>
  <si>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</si>
  <si>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</si>
  <si>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</si>
  <si>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</si>
  <si>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</si>
  <si>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</si>
  <si>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</si>
  <si>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</si>
  <si>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</si>
  <si>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</si>
  <si>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</si>
  <si>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</si>
  <si>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</si>
  <si>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</si>
  <si>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</si>
  <si>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</si>
  <si>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</si>
  <si>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</si>
  <si>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</si>
  <si>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</si>
  <si>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</si>
  <si>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</si>
  <si>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</si>
  <si>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</si>
  <si>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</si>
  <si>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</si>
  <si>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</si>
  <si>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</si>
  <si>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</si>
  <si>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</si>
  <si>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</si>
  <si>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</si>
  <si>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</si>
  <si>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</si>
  <si>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</si>
  <si>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</si>
  <si>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</si>
  <si>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</si>
  <si>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</si>
  <si>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</si>
  <si>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</si>
  <si>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</si>
  <si>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</si>
  <si>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</si>
  <si>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</si>
  <si>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</si>
  <si>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</si>
  <si>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</si>
  <si>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</si>
  <si>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</si>
  <si>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</si>
  <si>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</si>
  <si>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</si>
  <si>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</si>
  <si>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</si>
  <si>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</si>
  <si>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</si>
  <si>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</si>
  <si>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</si>
  <si>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</si>
  <si>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</si>
  <si>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</si>
  <si>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</si>
  <si>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</si>
  <si>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</si>
  <si>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</si>
  <si>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</si>
  <si>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</si>
  <si>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</si>
  <si>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</si>
  <si>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</si>
  <si>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</si>
  <si>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</si>
  <si>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</si>
  <si>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</si>
  <si>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</si>
  <si>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</si>
  <si>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</si>
  <si>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</si>
  <si>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</si>
  <si>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</si>
  <si>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</si>
  <si>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</si>
  <si>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</si>
  <si>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</si>
  <si>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</si>
  <si>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</si>
  <si>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</si>
  <si>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</si>
  <si>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</si>
  <si>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</si>
  <si>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</si>
  <si>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</si>
  <si>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</si>
  <si>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</si>
  <si>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</si>
  <si>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</si>
  <si>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</si>
  <si>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</si>
  <si>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</si>
  <si>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</si>
  <si>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</si>
  <si>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</si>
  <si>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</si>
  <si>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</si>
  <si>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</si>
  <si>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</si>
  <si>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</si>
  <si>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</si>
  <si>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</si>
  <si>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</si>
  <si>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</si>
  <si>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</si>
  <si>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</si>
  <si>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</si>
  <si>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</si>
  <si>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</si>
  <si>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</si>
  <si>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</si>
  <si>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</si>
  <si>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</si>
  <si>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</si>
  <si>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</si>
  <si>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</si>
  <si>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</si>
  <si>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</si>
  <si>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</si>
  <si>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</si>
  <si>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</si>
  <si>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</si>
  <si>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</si>
  <si>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</si>
  <si>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</si>
  <si>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</si>
  <si>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</si>
  <si>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</si>
  <si>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</si>
  <si>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</si>
  <si>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</si>
  <si>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</si>
  <si>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</si>
  <si>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</si>
  <si>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</si>
  <si>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</si>
  <si>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</si>
  <si>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</si>
  <si>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</si>
  <si>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</si>
  <si>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</si>
  <si>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</si>
  <si>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</si>
  <si>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</si>
  <si>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</si>
  <si>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</si>
  <si>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</si>
  <si>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</si>
  <si>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</si>
  <si>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</si>
  <si>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</si>
  <si>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</si>
  <si>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</si>
  <si>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</si>
  <si>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</si>
  <si>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</si>
  <si>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</si>
  <si>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</si>
  <si>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</si>
  <si>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</si>
  <si>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</si>
  <si>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</si>
  <si>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</si>
  <si>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</si>
  <si>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</si>
  <si>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</si>
  <si>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</si>
  <si>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</si>
  <si>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</si>
  <si>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</si>
  <si>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</si>
  <si>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</si>
  <si>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</si>
  <si>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</si>
  <si>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</si>
  <si>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</si>
  <si>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</si>
  <si>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</si>
  <si>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</si>
  <si>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</si>
  <si>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</si>
  <si>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</si>
  <si>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</si>
  <si>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</si>
  <si>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</si>
  <si>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</si>
  <si>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</si>
  <si>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</si>
  <si>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</si>
  <si>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</si>
  <si>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</si>
  <si>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</si>
  <si>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</si>
  <si>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</si>
  <si>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</si>
  <si>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</si>
  <si>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</si>
  <si>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</si>
  <si>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</si>
  <si>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</si>
  <si>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</si>
  <si>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</si>
  <si>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</si>
  <si>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</si>
  <si>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</si>
  <si>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</si>
  <si>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</si>
  <si>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</si>
  <si>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</si>
  <si>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</si>
  <si>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</si>
  <si>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</si>
  <si>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</si>
  <si>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</si>
  <si>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</si>
  <si>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</si>
  <si>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</si>
  <si>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</si>
  <si>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</si>
  <si>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</si>
  <si>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</si>
  <si>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</si>
  <si>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</si>
  <si>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</si>
  <si>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</si>
  <si>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</si>
  <si>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</si>
  <si>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</si>
  <si>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</si>
  <si>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</si>
  <si>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</si>
  <si>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</si>
  <si>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</si>
  <si>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</si>
  <si>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</si>
  <si>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</si>
  <si>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</si>
  <si>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</si>
  <si>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</si>
  <si>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</si>
  <si>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</si>
  <si>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</si>
  <si>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</si>
  <si>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</si>
  <si>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</si>
  <si>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</si>
  <si>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</si>
  <si>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</si>
  <si>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</si>
  <si>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</si>
  <si>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</si>
  <si>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</si>
  <si>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</si>
  <si>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</si>
  <si>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</si>
  <si>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</si>
  <si>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</si>
  <si>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</si>
  <si>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</si>
  <si>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</si>
  <si>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</si>
  <si>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</si>
  <si>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</si>
  <si>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</si>
  <si>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</si>
  <si>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</si>
  <si>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</si>
  <si>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</si>
  <si>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</si>
  <si>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</si>
  <si>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</si>
  <si>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</si>
  <si>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</si>
  <si>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</si>
  <si>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</si>
  <si>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</si>
  <si>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ACADEMIA METROPOLITANA DE SEGURIDAD PUBLICA DE LEON GUANAJUATO</t>
  </si>
  <si>
    <t>11226-0000-0064-0000</t>
  </si>
  <si>
    <t>MUNICIPIO DE SOLEDAD DE GRACIANO SANCHEZ</t>
  </si>
  <si>
    <t>11226-0000-0000-0000</t>
  </si>
  <si>
    <t>CUENTAS POR COBRAR A ENTIDADES FEDERATIV</t>
  </si>
  <si>
    <t>11290-0000-0000-0000</t>
  </si>
  <si>
    <t>OTROS DERECHOS A RECIBIR EFECTIVO O EQUI</t>
  </si>
  <si>
    <t>11290-0000-0001-0000</t>
  </si>
  <si>
    <t>I.V.A ACREDITABLE</t>
  </si>
  <si>
    <t>11511-2111-0000-0000</t>
  </si>
  <si>
    <t>MATERIALES Y UTILES DE OFICINA</t>
  </si>
  <si>
    <t>11511-2141-0000-0000</t>
  </si>
  <si>
    <t>MATERIALES Y UTILES DE TECNOLOGIAS</t>
  </si>
  <si>
    <t>11511-2151-0000-0000</t>
  </si>
  <si>
    <t>MATERIAL IMPRESO E INFORMACION DIGITAL</t>
  </si>
  <si>
    <t>11511-2161-0000-0000</t>
  </si>
  <si>
    <t>MATERIAL DE LIMPIEZA</t>
  </si>
  <si>
    <t>11512-2211-0000-0000</t>
  </si>
  <si>
    <t>PRODUCTOS ALIMENTICIOS PARA PERSONAS</t>
  </si>
  <si>
    <t>11512-2231-0000-0000</t>
  </si>
  <si>
    <t>UTENSILIOS PARA EL SERVICIO DE ALIMENTAC</t>
  </si>
  <si>
    <t>11513-2411-0000-0000</t>
  </si>
  <si>
    <t>PRODUCTOS MINERALES NO METÁLICOS</t>
  </si>
  <si>
    <t>11513-2421-0000-0000</t>
  </si>
  <si>
    <t>CEMENTO Y PRODUCTOS DE CONCRETO</t>
  </si>
  <si>
    <t>11513-2431-0000-0000</t>
  </si>
  <si>
    <t>CAL,YESO Y PRODUCTOS DE YESO</t>
  </si>
  <si>
    <t>11513-2441-0000-0000</t>
  </si>
  <si>
    <t>MADERA Y PRODUCTOS DE MADERA</t>
  </si>
  <si>
    <t>11513-2461-0000-0000</t>
  </si>
  <si>
    <t>MATERIAL ELÉCTRICO Y ELECTRÓNICO</t>
  </si>
  <si>
    <t>11513-2471-0000-0000</t>
  </si>
  <si>
    <t>ARTÍCULOS METÁLICOS PARA CONSTRUCCIÓN</t>
  </si>
  <si>
    <t>11513-2481-0000-0000</t>
  </si>
  <si>
    <t>MATERIALES COMPLEMENTARIOS</t>
  </si>
  <si>
    <t>11513-2491-0000-0000</t>
  </si>
  <si>
    <t>OTROS MATERIALES Y ARTÍCULOS DE CONSTRUC</t>
  </si>
  <si>
    <t>11514-2511-0000-0000</t>
  </si>
  <si>
    <t>PRODUCTOS QUÍMICOS BÁSICOS</t>
  </si>
  <si>
    <t>11514-2521-0000-0000</t>
  </si>
  <si>
    <t>FERTILIZANTES, PESTICIDAS Y OTROS AGROQU</t>
  </si>
  <si>
    <t>11514-2531-0018-0000</t>
  </si>
  <si>
    <t>MEDICINAS</t>
  </si>
  <si>
    <t>11514-2541-0001-0000</t>
  </si>
  <si>
    <t>MATERIALES, ACCESORIOS Y SUMINISTROS</t>
  </si>
  <si>
    <t>11514-2561-0000-0000</t>
  </si>
  <si>
    <t>FIBRAS SINTÉTICAS, HULES, PLÁSTICOS Y DE</t>
  </si>
  <si>
    <t>11515-2613-0000-0000</t>
  </si>
  <si>
    <t>COMBUSTIBLES, LUBRICANTES Y ADITIVOS DES</t>
  </si>
  <si>
    <t>11516-2712-0014-0000</t>
  </si>
  <si>
    <t>VESTUARIO Y UNIFORMES DESTINADOS A ACTIV</t>
  </si>
  <si>
    <t>11516-2721-0000-0000</t>
  </si>
  <si>
    <t>PRENDAS DESEGURIDAD Y PROTECCIÓN PERSONA</t>
  </si>
  <si>
    <t>11516-2731-0000-0000</t>
  </si>
  <si>
    <t>ARTICULOS DEPORTIVOS</t>
  </si>
  <si>
    <t>11517-2821-0000-0000</t>
  </si>
  <si>
    <t>MATERIALES DE SEGURIDAD PUBLICA</t>
  </si>
  <si>
    <t>11518-2911-0000-0000</t>
  </si>
  <si>
    <t>HERRAMIENTAS MENORES</t>
  </si>
  <si>
    <t>11518-2921-0000-0000</t>
  </si>
  <si>
    <t>REFACCIONES Y ACCESORIOS MENORES DE EDIF</t>
  </si>
  <si>
    <t>11518-2931-0000-0000</t>
  </si>
  <si>
    <t>REFACCIONES Y ACCESORIOS MENORES DE MOBI</t>
  </si>
  <si>
    <t>11518-2941-0000-0000</t>
  </si>
  <si>
    <t>REFACCIONES YA CCESORIOS MENORES DE EQUI</t>
  </si>
  <si>
    <t>P.E.P.S.</t>
  </si>
  <si>
    <t>VALUACION ACTUALIZADA</t>
  </si>
  <si>
    <t>12351-0000-0000-0000</t>
  </si>
  <si>
    <t>EDIFICACIÓN HABITACIONAL EN PROCESO</t>
  </si>
  <si>
    <t>12351-6100-0000-0000</t>
  </si>
  <si>
    <t>OBRA PUBLICA EN BIENES DE DOMINIO PUBLIC</t>
  </si>
  <si>
    <t>12351-6120-0000-0000</t>
  </si>
  <si>
    <t>EDIFICACIÓN NO HABITACIONAL</t>
  </si>
  <si>
    <t>12351-6121-0000-0000</t>
  </si>
  <si>
    <t>12411-5111-0026-0000</t>
  </si>
  <si>
    <t>MUEBLES DE OFICINA Y ESTANTERÍA</t>
  </si>
  <si>
    <t>12412-5121-0001-0000</t>
  </si>
  <si>
    <t>MUEBLES EXCEPTO DE OFICINA Y ESTANTERIA</t>
  </si>
  <si>
    <t>12413-5151-0001-0000</t>
  </si>
  <si>
    <t>EQUIPO DE CÓMPUTO Y DE TECNOLOGÍAS DE LA</t>
  </si>
  <si>
    <t>12419-5191-0001-0000</t>
  </si>
  <si>
    <t>OTROS MOBILIARIOS Y EQUIPOS DE ADMINISTR</t>
  </si>
  <si>
    <t>12421-0000-0000-0000</t>
  </si>
  <si>
    <t>EQUIPOS Y APARATOS AUDIOVISUALES</t>
  </si>
  <si>
    <t>12421-5211-0001-0000</t>
  </si>
  <si>
    <t>12423-5231-0001-0000</t>
  </si>
  <si>
    <t>CAMARAS FOTOGRAFICAS Y DE VIDEO</t>
  </si>
  <si>
    <t>12429-5291-0001-0000</t>
  </si>
  <si>
    <t>OTROS MOBILIARIO Y EQUIPO EDUCACIONAL Y</t>
  </si>
  <si>
    <t>12431-5311-0000-0000</t>
  </si>
  <si>
    <t>EQUIPO MEDICO Y DE LABORATORIO</t>
  </si>
  <si>
    <t>12431-5311-0001-0000</t>
  </si>
  <si>
    <t>12441-5411-0018-0000</t>
  </si>
  <si>
    <t>AUTOMOVILES Y CAMIONES</t>
  </si>
  <si>
    <t>12441-5421-0001-0000</t>
  </si>
  <si>
    <t>CARROCERIAS Y REMOLQUES</t>
  </si>
  <si>
    <t>12449-5490-0001-0000</t>
  </si>
  <si>
    <t>OTRO EQUIPO DE TRANSPORTE</t>
  </si>
  <si>
    <t>12450-5511-0000-0000</t>
  </si>
  <si>
    <t>EQUIPO DEDEFENSA Y SEGURIDAD</t>
  </si>
  <si>
    <t>12450-5512-0000-0000</t>
  </si>
  <si>
    <t>ARMAMENTO DE DEFENSA PUBLICA</t>
  </si>
  <si>
    <t>12464-5641-0001-0000</t>
  </si>
  <si>
    <t>SISTEMAS DE AIRE ACONDICIONADO, CALEFACC</t>
  </si>
  <si>
    <t>12465-5651-0001-0000</t>
  </si>
  <si>
    <t>EQUIPO DE COMUNICACION Y TELECOMUNICACIO</t>
  </si>
  <si>
    <t>12466-5661-0001-0000</t>
  </si>
  <si>
    <t>EQUIPOS DE GENERACION ELECTRICA APARATOS</t>
  </si>
  <si>
    <t>12466-5691-0000-0000</t>
  </si>
  <si>
    <t>OTROS EQUIPOS</t>
  </si>
  <si>
    <t>12467-5671-0001-0000</t>
  </si>
  <si>
    <t>HERRAMIENTAS Y MAQUINAS HERRAMIENTAS</t>
  </si>
  <si>
    <t>12510-5900-0000-0000</t>
  </si>
  <si>
    <t>ACTIVOS INTANGIBLES</t>
  </si>
  <si>
    <t>12510-5911-0000-0000</t>
  </si>
  <si>
    <t>SOFTWARE</t>
  </si>
  <si>
    <t>12510-5911-0001-0000</t>
  </si>
  <si>
    <t>SOFWARE</t>
  </si>
  <si>
    <t>12590-5900-0000-0000</t>
  </si>
  <si>
    <t>12590-5971-0000-0000</t>
  </si>
  <si>
    <t>LICENCIAS INFORMÁTICAS E INTELECTUALES</t>
  </si>
  <si>
    <t>12590-5971-0001-0000</t>
  </si>
  <si>
    <t>LICENCIAS INFORMATICAS E INTELECTUALES</t>
  </si>
  <si>
    <t>21120-0000-0486-0000</t>
  </si>
  <si>
    <t>COMANDO JUNGLA TRAINING, S.A. DE C.V.</t>
  </si>
  <si>
    <t>21171-0000-0000-0000</t>
  </si>
  <si>
    <t>RETENCIONES DE IMPUESTOS POR PAGAR A CP</t>
  </si>
  <si>
    <t>21171-0000-0001-0000</t>
  </si>
  <si>
    <t>I.S.R. HONORARIOS</t>
  </si>
  <si>
    <t>21171-0000-0002-0000</t>
  </si>
  <si>
    <t>IMPUESTO CEDULAR</t>
  </si>
  <si>
    <t>21171-0000-0005-0000</t>
  </si>
  <si>
    <t>RETENCION IVA 4%</t>
  </si>
  <si>
    <t>SE PAGA EN EL SIGIENTE MES</t>
  </si>
  <si>
    <t>LINEA RECTA</t>
  </si>
  <si>
    <t>43110-5000-0000-0000</t>
  </si>
  <si>
    <t>PRODUCTOS</t>
  </si>
  <si>
    <t>PRODUCTOS DE TIPO CORRIENTE</t>
  </si>
  <si>
    <t>43190-5000-0000-0000</t>
  </si>
  <si>
    <t>43190-5900-0001-0000</t>
  </si>
  <si>
    <t>OTROS INGRESOS</t>
  </si>
  <si>
    <t>32100-0000-0000-0000</t>
  </si>
  <si>
    <t>RESULTADOS DE LEJERCICIO (AHORRO/DESAHOR</t>
  </si>
  <si>
    <t>32200-0000-0002-0000</t>
  </si>
  <si>
    <t>RESULTADO DEL EJERCICIO 2011</t>
  </si>
  <si>
    <t>32200-0000-0003-0000</t>
  </si>
  <si>
    <t>RESULTADO DEL EJERCICIO 2012</t>
  </si>
  <si>
    <t>32200-0000-0004-0000</t>
  </si>
  <si>
    <t>32200-0000-0005-0000</t>
  </si>
  <si>
    <t>RESULTADO DEL EJERCICIO 2014</t>
  </si>
  <si>
    <t>32200-0000-0006-0000</t>
  </si>
  <si>
    <t>RESULTADO DEL EJERCICIO 2015</t>
  </si>
  <si>
    <t>32200-0000-0007-0000</t>
  </si>
  <si>
    <t>RESULTADO DEL EJERCICIO 2016</t>
  </si>
  <si>
    <t>32200-0000-0008-0000</t>
  </si>
  <si>
    <t>RESULTADO DEL EJERCICIO 2017</t>
  </si>
  <si>
    <t>32200-0000-0009-0000</t>
  </si>
  <si>
    <t>RESULTADO DEL EJERCICIO 2018</t>
  </si>
  <si>
    <t>32200-0000-0010-0000</t>
  </si>
  <si>
    <t>RESULTADO DEL EJERCICIO 2019</t>
  </si>
  <si>
    <t>32200-0000-0011-0000</t>
  </si>
  <si>
    <t>RESULTADO DEL EJERCICIO 2020</t>
  </si>
  <si>
    <t>72510-0000-0000-0000</t>
  </si>
  <si>
    <t>SUSCRIPCIÓN DE CONTRATOS DE PRÉSTAMOS Y</t>
  </si>
  <si>
    <t>72510-0000-0001-0000</t>
  </si>
  <si>
    <t>SUELDOS CADETES CONTRATADOS</t>
  </si>
  <si>
    <t>72510-0000-0002-0000</t>
  </si>
  <si>
    <t>SUELDO ADMINISTRATIVO CONTRATADO</t>
  </si>
  <si>
    <t>72610-0000-0000-0000</t>
  </si>
  <si>
    <t>CONTRATOS DE PRÉSTAMOS Y OTRAS OBLIGACIO</t>
  </si>
  <si>
    <t>72610-0000-0001-0000</t>
  </si>
  <si>
    <t>APLICACION DE SUELDOS CADETES CONTRATADO</t>
  </si>
  <si>
    <t>72610-0000-0002-0000</t>
  </si>
  <si>
    <t>APLICACION DE SUELDO ADMINISTRATIVO CON</t>
  </si>
  <si>
    <t>11112-0000-0001-0000</t>
  </si>
  <si>
    <t>DIRECCION ADMINISTRATIVA EFECTIVO</t>
  </si>
  <si>
    <t>11112-0000-0002-0000</t>
  </si>
  <si>
    <t>DIRECCION ADMINISTRATIVA DEBITO</t>
  </si>
  <si>
    <t>11121-0000-0001-0000</t>
  </si>
  <si>
    <t>BANCO DEL BAJIO SA Cta.64516520101</t>
  </si>
  <si>
    <t>11121-0000-0002-0000</t>
  </si>
  <si>
    <t>BANCO DEL BAJIO SACta.67347010101</t>
  </si>
  <si>
    <t>EN ENCUENTRA EN PROCESO DE COBRANZA JURIDICA</t>
  </si>
  <si>
    <t>SE ACREDITA EN EL SIGUIENTE MES</t>
  </si>
  <si>
    <t>21120-0000-0637-0000</t>
  </si>
  <si>
    <t>DGP SA DE CV</t>
  </si>
  <si>
    <t>RESULTADO DEL EJERCICIO 2013</t>
  </si>
  <si>
    <t>_________________________</t>
  </si>
  <si>
    <t xml:space="preserve">DIRECTORA ADMINISTRATIVA     LIC. LUCIA GONZALEZ MUÑOZ
</t>
  </si>
  <si>
    <t>Correspondiente del 01 de Enero al 31 de Diciembre de 2021</t>
  </si>
  <si>
    <t>11226-0000-0001-0000</t>
  </si>
  <si>
    <t>MUNICIPIO DE LEON</t>
  </si>
  <si>
    <t>11231-0000-0000-0000</t>
  </si>
  <si>
    <t>DEUDORES DIVERSOS POR COBRAR A CP</t>
  </si>
  <si>
    <t>11231-0000-0046-0000</t>
  </si>
  <si>
    <t>JUAN RODRIGO ARANDA</t>
  </si>
  <si>
    <t>11231-0000-0062-0000</t>
  </si>
  <si>
    <t>MAURICIO NUÑEZ BARRANCO</t>
  </si>
  <si>
    <t>21120-0000-0137-0000</t>
  </si>
  <si>
    <t>OPTIGAS CARBURACION S.A DE C.V.</t>
  </si>
  <si>
    <t>21120-0000-0162-0000</t>
  </si>
  <si>
    <t>COMISION FEDERAL DE ELECTRICIDAD</t>
  </si>
  <si>
    <t>21120-0000-0225-0000</t>
  </si>
  <si>
    <t>TELEFONOS DE MEXICO SAB DE C.V.</t>
  </si>
  <si>
    <t>21120-0000-0269-0000</t>
  </si>
  <si>
    <t>MONEDERO ELECTRÓNICO XIGA SA DE CV</t>
  </si>
  <si>
    <t>21120-0000-0313-0000</t>
  </si>
  <si>
    <t>EOS SOLUCIONES S. DE R.L. DE C.V.</t>
  </si>
  <si>
    <t>21120-0000-0406-0000</t>
  </si>
  <si>
    <t>RADIOMOVIL DIPSA S.A DE C.V.</t>
  </si>
  <si>
    <t>21120-0000-0629-0000</t>
  </si>
  <si>
    <t>FERNANDO ANTONIO GONZALEZ BARROSO</t>
  </si>
  <si>
    <t>21120-0000-0762-0000</t>
  </si>
  <si>
    <t>HÉCTOR HUGO VILLANUEVA MENCHACA</t>
  </si>
  <si>
    <t>21120-0000-0763-0000</t>
  </si>
  <si>
    <t>LUIS MARIANO HERNÁNDEZ AGUADO</t>
  </si>
  <si>
    <t>_______________________________________________</t>
  </si>
  <si>
    <t>DIRECTOR GENERAL
LIC. HECTOR EDGARDO QUILANTAN DE LA ROSA</t>
  </si>
  <si>
    <t>DIRECTORA ADMINISTRATIVA
LIC. LUCIA GONZALEZ MUÑOZ</t>
  </si>
  <si>
    <t>________________________________</t>
  </si>
  <si>
    <t>______________________________</t>
  </si>
  <si>
    <t>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</si>
</sst>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theme="9" tint="-0.249977111117893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</cellStyleXfs>
  <cellXfs count="238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3" fillId="0" borderId="0" xfId="9" quotePrefix="1" applyFont="1"/>
    <xf numFmtId="0" fontId="8" fillId="0" borderId="0" xfId="8" applyFont="1" applyFill="1" applyAlignment="1">
      <alignment horizontal="center"/>
    </xf>
    <xf numFmtId="0" fontId="8" fillId="0" borderId="0" xfId="8" applyFont="1" applyFill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9" fontId="13" fillId="0" borderId="0" xfId="14" applyFont="1" applyFill="1"/>
    <xf numFmtId="9" fontId="3" fillId="0" borderId="0" xfId="14" applyFont="1" applyFill="1"/>
    <xf numFmtId="4" fontId="13" fillId="0" borderId="0" xfId="8" applyNumberFormat="1" applyFont="1" applyAlignment="1">
      <alignment vertical="center"/>
    </xf>
    <xf numFmtId="0" fontId="3" fillId="9" borderId="0" xfId="12" applyFont="1" applyFill="1" applyAlignment="1">
      <alignment horizontal="center"/>
    </xf>
    <xf numFmtId="0" fontId="13" fillId="0" borderId="0" xfId="8" applyFont="1" applyFill="1"/>
    <xf numFmtId="4" fontId="13" fillId="0" borderId="0" xfId="8" applyNumberFormat="1" applyFont="1" applyFill="1"/>
    <xf numFmtId="2" fontId="13" fillId="0" borderId="0" xfId="8" applyNumberFormat="1" applyFont="1" applyFill="1"/>
    <xf numFmtId="0" fontId="13" fillId="0" borderId="0" xfId="8" applyFont="1" applyFill="1" applyAlignment="1">
      <alignment horizontal="center"/>
    </xf>
    <xf numFmtId="4" fontId="21" fillId="0" borderId="0" xfId="8" applyNumberFormat="1" applyFont="1" applyFill="1"/>
    <xf numFmtId="4" fontId="13" fillId="0" borderId="0" xfId="9" applyNumberFormat="1" applyFont="1" applyFill="1"/>
    <xf numFmtId="0" fontId="13" fillId="10" borderId="0" xfId="8" applyFont="1" applyFill="1" applyAlignment="1">
      <alignment horizontal="center"/>
    </xf>
    <xf numFmtId="0" fontId="13" fillId="10" borderId="0" xfId="8" applyFont="1" applyFill="1"/>
    <xf numFmtId="4" fontId="13" fillId="10" borderId="0" xfId="8" applyNumberFormat="1" applyFont="1" applyFill="1"/>
    <xf numFmtId="0" fontId="13" fillId="10" borderId="0" xfId="8" applyFont="1" applyFill="1" applyAlignment="1">
      <alignment wrapText="1"/>
    </xf>
    <xf numFmtId="0" fontId="8" fillId="10" borderId="0" xfId="8" applyFont="1" applyFill="1" applyAlignment="1">
      <alignment horizontal="center"/>
    </xf>
    <xf numFmtId="0" fontId="8" fillId="10" borderId="0" xfId="8" applyFont="1" applyFill="1"/>
    <xf numFmtId="0" fontId="13" fillId="10" borderId="0" xfId="8" applyFont="1" applyFill="1" applyAlignment="1">
      <alignment horizontal="center" wrapText="1"/>
    </xf>
    <xf numFmtId="0" fontId="13" fillId="11" borderId="0" xfId="8" applyFont="1" applyFill="1" applyAlignment="1">
      <alignment horizontal="center"/>
    </xf>
    <xf numFmtId="0" fontId="13" fillId="11" borderId="0" xfId="8" applyFont="1" applyFill="1"/>
    <xf numFmtId="4" fontId="13" fillId="11" borderId="0" xfId="8" applyNumberFormat="1" applyFont="1" applyFill="1"/>
    <xf numFmtId="4" fontId="22" fillId="0" borderId="0" xfId="8" applyNumberFormat="1" applyFont="1" applyFill="1"/>
    <xf numFmtId="4" fontId="3" fillId="0" borderId="0" xfId="8" applyNumberFormat="1" applyFont="1"/>
    <xf numFmtId="4" fontId="3" fillId="0" borderId="0" xfId="8" applyNumberFormat="1" applyFont="1" applyFill="1"/>
    <xf numFmtId="0" fontId="3" fillId="11" borderId="0" xfId="12" applyFont="1" applyFill="1"/>
    <xf numFmtId="4" fontId="3" fillId="11" borderId="0" xfId="12" applyNumberFormat="1" applyFont="1" applyFill="1"/>
    <xf numFmtId="9" fontId="3" fillId="11" borderId="0" xfId="12" applyNumberFormat="1" applyFont="1" applyFill="1"/>
    <xf numFmtId="0" fontId="12" fillId="11" borderId="0" xfId="9" applyFont="1" applyFill="1" applyAlignment="1">
      <alignment horizontal="center"/>
    </xf>
    <xf numFmtId="0" fontId="12" fillId="11" borderId="0" xfId="9" applyFont="1" applyFill="1"/>
    <xf numFmtId="4" fontId="12" fillId="11" borderId="0" xfId="9" applyNumberFormat="1" applyFont="1" applyFill="1"/>
    <xf numFmtId="4" fontId="12" fillId="10" borderId="0" xfId="9" applyNumberFormat="1" applyFont="1" applyFill="1"/>
    <xf numFmtId="0" fontId="13" fillId="10" borderId="0" xfId="9" applyFont="1" applyFill="1" applyAlignment="1">
      <alignment horizontal="center"/>
    </xf>
    <xf numFmtId="0" fontId="12" fillId="10" borderId="0" xfId="9" applyFont="1" applyFill="1" applyAlignment="1">
      <alignment horizontal="left" indent="1"/>
    </xf>
    <xf numFmtId="0" fontId="2" fillId="0" borderId="0" xfId="3" applyFont="1" applyAlignment="1" applyProtection="1">
      <alignment vertical="top" wrapText="1"/>
      <protection locked="0"/>
    </xf>
    <xf numFmtId="0" fontId="12" fillId="0" borderId="0" xfId="8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13" fillId="12" borderId="0" xfId="8" applyFont="1" applyFill="1"/>
    <xf numFmtId="4" fontId="13" fillId="12" borderId="0" xfId="8" applyNumberFormat="1" applyFont="1" applyFill="1"/>
    <xf numFmtId="0" fontId="3" fillId="12" borderId="0" xfId="12" applyFont="1" applyFill="1"/>
    <xf numFmtId="0" fontId="13" fillId="12" borderId="0" xfId="12" applyFont="1" applyFill="1"/>
    <xf numFmtId="0" fontId="13" fillId="12" borderId="0" xfId="9" applyFont="1" applyFill="1" applyAlignment="1">
      <alignment horizontal="center"/>
    </xf>
    <xf numFmtId="0" fontId="13" fillId="12" borderId="0" xfId="9" applyFont="1" applyFill="1"/>
    <xf numFmtId="0" fontId="12" fillId="12" borderId="0" xfId="9" applyFont="1" applyFill="1" applyAlignment="1">
      <alignment horizontal="center"/>
    </xf>
    <xf numFmtId="0" fontId="12" fillId="12" borderId="0" xfId="9" applyFont="1" applyFill="1"/>
    <xf numFmtId="4" fontId="12" fillId="12" borderId="0" xfId="9" applyNumberFormat="1" applyFont="1" applyFill="1"/>
    <xf numFmtId="0" fontId="2" fillId="12" borderId="0" xfId="12" applyFont="1" applyFill="1" applyAlignment="1">
      <alignment horizontal="center" vertical="center"/>
    </xf>
    <xf numFmtId="0" fontId="2" fillId="12" borderId="0" xfId="12" applyFont="1" applyFill="1"/>
    <xf numFmtId="4" fontId="2" fillId="12" borderId="0" xfId="12" applyNumberFormat="1" applyFont="1" applyFill="1"/>
    <xf numFmtId="0" fontId="2" fillId="12" borderId="0" xfId="12" applyFont="1" applyFill="1" applyAlignment="1">
      <alignment horizontal="center"/>
    </xf>
    <xf numFmtId="9" fontId="2" fillId="12" borderId="0" xfId="14" applyFont="1" applyFill="1"/>
    <xf numFmtId="9" fontId="2" fillId="12" borderId="0" xfId="12" applyNumberFormat="1" applyFont="1" applyFill="1"/>
    <xf numFmtId="0" fontId="12" fillId="12" borderId="0" xfId="8" applyFont="1" applyFill="1" applyAlignment="1">
      <alignment horizontal="center"/>
    </xf>
    <xf numFmtId="0" fontId="12" fillId="12" borderId="0" xfId="8" applyFont="1" applyFill="1"/>
    <xf numFmtId="4" fontId="12" fillId="12" borderId="0" xfId="8" applyNumberFormat="1" applyFont="1" applyFill="1"/>
    <xf numFmtId="0" fontId="11" fillId="12" borderId="0" xfId="8" applyFont="1" applyFill="1" applyAlignment="1">
      <alignment horizontal="center"/>
    </xf>
    <xf numFmtId="0" fontId="11" fillId="12" borderId="0" xfId="8" applyFont="1" applyFill="1"/>
    <xf numFmtId="4" fontId="2" fillId="12" borderId="0" xfId="8" applyNumberFormat="1" applyFont="1" applyFill="1"/>
    <xf numFmtId="0" fontId="12" fillId="12" borderId="0" xfId="9" applyFont="1" applyFill="1" applyAlignment="1">
      <alignment horizontal="left" indent="1"/>
    </xf>
    <xf numFmtId="0" fontId="2" fillId="12" borderId="0" xfId="9" applyFont="1" applyFill="1"/>
    <xf numFmtId="0" fontId="12" fillId="12" borderId="0" xfId="9" quotePrefix="1" applyFont="1" applyFill="1" applyAlignment="1">
      <alignment horizontal="left" indent="1"/>
    </xf>
    <xf numFmtId="0" fontId="2" fillId="0" borderId="0" xfId="3" applyFont="1" applyAlignment="1" applyProtection="1">
      <alignment wrapText="1"/>
      <protection locked="0"/>
    </xf>
    <xf numFmtId="0" fontId="2" fillId="0" borderId="0" xfId="3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6" fillId="4" borderId="17" xfId="8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0" borderId="0" xfId="10" applyFont="1" applyAlignment="1">
      <alignment horizontal="left" wrapText="1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Alignment="1">
      <alignment horizontal="left" wrapText="1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695325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9" tint="-0.249977111117893"/>
    <pageSetUpPr fitToPage="1"/>
  </sheetPr>
  <dimension ref="A1:E56"/>
  <sheetViews>
    <sheetView showGridLines="0" tabSelected="1" view="pageBreakPreview" zoomScaleNormal="100" zoomScaleSheetLayoutView="100" workbookViewId="0">
      <pane ySplit="5" topLeftCell="A6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4" ht="18.95" customHeight="1" x14ac:dyDescent="0.2">
      <c r="A1" s="212" t="s">
        <v>651</v>
      </c>
      <c r="B1" s="212"/>
      <c r="C1" s="36" t="s">
        <v>179</v>
      </c>
      <c r="D1" s="37">
        <v>2021</v>
      </c>
    </row>
    <row r="2" spans="1:4" x14ac:dyDescent="0.2">
      <c r="A2" s="213" t="s">
        <v>485</v>
      </c>
      <c r="B2" s="213"/>
      <c r="C2" s="36" t="s">
        <v>181</v>
      </c>
      <c r="D2" s="39" t="s">
        <v>606</v>
      </c>
    </row>
    <row r="3" spans="1:4" x14ac:dyDescent="0.2">
      <c r="A3" s="214" t="s">
        <v>840</v>
      </c>
      <c r="B3" s="214"/>
      <c r="C3" s="36" t="s">
        <v>182</v>
      </c>
      <c r="D3" s="37">
        <v>4</v>
      </c>
    </row>
    <row r="4" spans="1:4" x14ac:dyDescent="0.2">
      <c r="A4" s="211" t="s">
        <v>650</v>
      </c>
      <c r="B4" s="211"/>
      <c r="C4" s="130"/>
      <c r="D4" s="131"/>
    </row>
    <row r="5" spans="1:4" ht="15" customHeight="1" x14ac:dyDescent="0.2">
      <c r="A5" s="24" t="s">
        <v>41</v>
      </c>
      <c r="B5" s="25" t="s">
        <v>42</v>
      </c>
    </row>
    <row r="6" spans="1:4" x14ac:dyDescent="0.2">
      <c r="A6" s="15"/>
      <c r="B6" s="16"/>
    </row>
    <row r="7" spans="1:4" x14ac:dyDescent="0.2">
      <c r="A7" s="17"/>
      <c r="B7" s="18" t="s">
        <v>45</v>
      </c>
    </row>
    <row r="8" spans="1:4" x14ac:dyDescent="0.2">
      <c r="A8" s="17"/>
      <c r="B8" s="18"/>
    </row>
    <row r="9" spans="1:4" x14ac:dyDescent="0.2">
      <c r="A9" s="17"/>
      <c r="B9" s="19" t="s">
        <v>0</v>
      </c>
    </row>
    <row r="10" spans="1:4" x14ac:dyDescent="0.2">
      <c r="A10" s="64" t="s">
        <v>1</v>
      </c>
      <c r="B10" s="65" t="s">
        <v>2</v>
      </c>
    </row>
    <row r="11" spans="1:4" x14ac:dyDescent="0.2">
      <c r="A11" s="64" t="s">
        <v>3</v>
      </c>
      <c r="B11" s="65" t="s">
        <v>4</v>
      </c>
      <c r="C11" s="125"/>
    </row>
    <row r="12" spans="1:4" x14ac:dyDescent="0.2">
      <c r="A12" s="64" t="s">
        <v>5</v>
      </c>
      <c r="B12" s="65" t="s">
        <v>6</v>
      </c>
      <c r="C12" s="125"/>
    </row>
    <row r="13" spans="1:4" x14ac:dyDescent="0.2">
      <c r="A13" s="64" t="s">
        <v>133</v>
      </c>
      <c r="B13" s="65" t="s">
        <v>601</v>
      </c>
      <c r="C13" s="125"/>
    </row>
    <row r="14" spans="1:4" x14ac:dyDescent="0.2">
      <c r="A14" s="64" t="s">
        <v>7</v>
      </c>
      <c r="B14" s="65" t="s">
        <v>597</v>
      </c>
      <c r="C14" s="125"/>
    </row>
    <row r="15" spans="1:4" x14ac:dyDescent="0.2">
      <c r="A15" s="64" t="s">
        <v>8</v>
      </c>
      <c r="B15" s="65" t="s">
        <v>132</v>
      </c>
      <c r="C15" s="125"/>
    </row>
    <row r="16" spans="1:4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598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569</v>
      </c>
      <c r="B24" s="65" t="s">
        <v>292</v>
      </c>
      <c r="C24" s="125"/>
    </row>
    <row r="25" spans="1:3" x14ac:dyDescent="0.2">
      <c r="A25" s="64" t="s">
        <v>570</v>
      </c>
      <c r="B25" s="65" t="s">
        <v>572</v>
      </c>
      <c r="C25" s="125"/>
    </row>
    <row r="26" spans="1:3" x14ac:dyDescent="0.2">
      <c r="A26" s="64" t="s">
        <v>571</v>
      </c>
      <c r="B26" s="65" t="s">
        <v>329</v>
      </c>
      <c r="C26" s="125"/>
    </row>
    <row r="27" spans="1:3" x14ac:dyDescent="0.2">
      <c r="A27" s="64" t="s">
        <v>573</v>
      </c>
      <c r="B27" s="65" t="s">
        <v>346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2" thickBot="1" x14ac:dyDescent="0.25">
      <c r="A41" s="21"/>
      <c r="B41" s="22"/>
    </row>
    <row r="43" spans="1:5" ht="26.25" customHeight="1" x14ac:dyDescent="0.2">
      <c r="A43" s="209" t="s">
        <v>649</v>
      </c>
      <c r="B43" s="209"/>
      <c r="C43" s="209"/>
      <c r="D43" s="209"/>
      <c r="E43" s="145"/>
    </row>
    <row r="44" spans="1:5" ht="15" x14ac:dyDescent="0.2">
      <c r="A44" s="178"/>
      <c r="B44" s="178"/>
      <c r="C44" s="145"/>
      <c r="D44" s="145"/>
      <c r="E44" s="145"/>
    </row>
    <row r="45" spans="1:5" ht="15" x14ac:dyDescent="0.2">
      <c r="A45" s="178"/>
      <c r="B45" s="178"/>
      <c r="C45" s="145"/>
      <c r="D45" s="145"/>
      <c r="E45" s="145"/>
    </row>
    <row r="46" spans="1:5" ht="15" x14ac:dyDescent="0.2">
      <c r="A46" s="178"/>
      <c r="B46" s="178"/>
      <c r="C46" s="145"/>
      <c r="D46" s="145"/>
      <c r="E46" s="145"/>
    </row>
    <row r="47" spans="1:5" ht="15" x14ac:dyDescent="0.2">
      <c r="A47" s="178"/>
      <c r="B47" s="178"/>
      <c r="C47" s="145"/>
      <c r="D47" s="145"/>
      <c r="E47" s="145"/>
    </row>
    <row r="48" spans="1:5" ht="15" x14ac:dyDescent="0.2">
      <c r="A48" s="178"/>
      <c r="B48" s="178"/>
      <c r="C48" s="145"/>
      <c r="D48" s="145"/>
      <c r="E48" s="145"/>
    </row>
    <row r="49" spans="1:5" ht="15" x14ac:dyDescent="0.2">
      <c r="A49" s="178"/>
      <c r="B49" s="178"/>
      <c r="C49" s="145"/>
      <c r="D49" s="145"/>
      <c r="E49" s="145"/>
    </row>
    <row r="50" spans="1:5" ht="15" x14ac:dyDescent="0.2">
      <c r="A50" s="178"/>
      <c r="B50" s="178"/>
      <c r="C50" s="145"/>
      <c r="D50" s="145"/>
      <c r="E50" s="145"/>
    </row>
    <row r="51" spans="1:5" ht="15" x14ac:dyDescent="0.2">
      <c r="A51" s="178"/>
      <c r="B51" s="178"/>
      <c r="C51" s="145"/>
      <c r="D51" s="145"/>
      <c r="E51" s="145"/>
    </row>
    <row r="52" spans="1:5" ht="15" x14ac:dyDescent="0.2">
      <c r="A52" s="178"/>
      <c r="B52" s="178"/>
      <c r="C52" s="145"/>
      <c r="D52" s="145"/>
      <c r="E52" s="145"/>
    </row>
    <row r="54" spans="1:5" x14ac:dyDescent="0.2">
      <c r="A54" s="207" t="s">
        <v>867</v>
      </c>
      <c r="B54" s="180"/>
      <c r="C54" s="180" t="s">
        <v>838</v>
      </c>
      <c r="D54" s="180"/>
    </row>
    <row r="55" spans="1:5" ht="24.75" customHeight="1" x14ac:dyDescent="0.2">
      <c r="A55" s="209" t="s">
        <v>868</v>
      </c>
      <c r="B55" s="209"/>
      <c r="C55" s="210" t="s">
        <v>839</v>
      </c>
      <c r="D55" s="210"/>
    </row>
    <row r="56" spans="1:5" ht="24.75" customHeight="1" x14ac:dyDescent="0.2">
      <c r="A56" s="209"/>
      <c r="B56" s="209"/>
      <c r="C56" s="181"/>
      <c r="D56" s="180"/>
    </row>
  </sheetData>
  <sheetProtection formatCells="0" formatColumns="0" formatRows="0" autoFilter="0" pivotTables="0"/>
  <mergeCells count="8">
    <mergeCell ref="A56:B56"/>
    <mergeCell ref="C55:D55"/>
    <mergeCell ref="A43:D43"/>
    <mergeCell ref="A4:B4"/>
    <mergeCell ref="A1:B1"/>
    <mergeCell ref="A2:B2"/>
    <mergeCell ref="A3:B3"/>
    <mergeCell ref="A55:B55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78" fitToHeight="0" orientation="portrait" r:id="rId1"/>
  <headerFooter>
    <oddHeader>&amp;CNOTAS A LOS ESTADOS FINANCIEROS</oddHeader>
    <oddFooter>&amp;L&amp;F&amp;R&amp;A</oddFooter>
  </headerFooter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695325</xdr:colOff>
                <xdr:row>4</xdr:row>
                <xdr:rowOff>38100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249977111117893"/>
    <pageSetUpPr fitToPage="1"/>
  </sheetPr>
  <dimension ref="A1:D33"/>
  <sheetViews>
    <sheetView showGridLines="0" view="pageBreakPreview" topLeftCell="A16" zoomScaleNormal="100" zoomScaleSheetLayoutView="100" workbookViewId="0">
      <selection activeCell="C32" sqref="C32:D32"/>
    </sheetView>
  </sheetViews>
  <sheetFormatPr baseColWidth="10" defaultRowHeight="11.25" x14ac:dyDescent="0.2"/>
  <cols>
    <col min="1" max="1" width="3.28515625" style="59" customWidth="1"/>
    <col min="2" max="2" width="63.140625" style="59" customWidth="1"/>
    <col min="3" max="3" width="17.7109375" style="59" customWidth="1"/>
    <col min="4" max="16384" width="11.42578125" style="59"/>
  </cols>
  <sheetData>
    <row r="1" spans="1:3" s="58" customFormat="1" ht="18" customHeight="1" x14ac:dyDescent="0.25">
      <c r="A1" s="219" t="str">
        <f>ESF!A1</f>
        <v>ACADEMIA METROPOLITANA DE SEGURIDAD PUBLICA DE LEON GUANAJUATO</v>
      </c>
      <c r="B1" s="220"/>
      <c r="C1" s="221"/>
    </row>
    <row r="2" spans="1:3" s="58" customFormat="1" ht="18" customHeight="1" x14ac:dyDescent="0.25">
      <c r="A2" s="222" t="s">
        <v>482</v>
      </c>
      <c r="B2" s="223"/>
      <c r="C2" s="224"/>
    </row>
    <row r="3" spans="1:3" s="58" customFormat="1" ht="18" customHeight="1" x14ac:dyDescent="0.25">
      <c r="A3" s="222" t="str">
        <f>ESF!A3</f>
        <v>Correspondiente del 01 de Enero al 31 de Diciembre de 2021</v>
      </c>
      <c r="B3" s="223"/>
      <c r="C3" s="224"/>
    </row>
    <row r="4" spans="1:3" s="60" customFormat="1" x14ac:dyDescent="0.2">
      <c r="A4" s="225" t="s">
        <v>478</v>
      </c>
      <c r="B4" s="226"/>
      <c r="C4" s="227"/>
    </row>
    <row r="5" spans="1:3" x14ac:dyDescent="0.2">
      <c r="A5" s="75" t="s">
        <v>517</v>
      </c>
      <c r="B5" s="75"/>
      <c r="C5" s="76">
        <v>7434259.4900000002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250104.6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250104.6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4" x14ac:dyDescent="0.2">
      <c r="A17" s="90">
        <v>3.2</v>
      </c>
      <c r="B17" s="83" t="s">
        <v>526</v>
      </c>
      <c r="C17" s="81">
        <v>0</v>
      </c>
    </row>
    <row r="18" spans="1:4" x14ac:dyDescent="0.2">
      <c r="A18" s="90">
        <v>3.3</v>
      </c>
      <c r="B18" s="85" t="s">
        <v>527</v>
      </c>
      <c r="C18" s="91">
        <v>0</v>
      </c>
    </row>
    <row r="19" spans="1:4" x14ac:dyDescent="0.2">
      <c r="A19" s="77"/>
      <c r="B19" s="92"/>
      <c r="C19" s="93"/>
    </row>
    <row r="20" spans="1:4" x14ac:dyDescent="0.2">
      <c r="A20" s="94" t="s">
        <v>82</v>
      </c>
      <c r="B20" s="94"/>
      <c r="C20" s="76">
        <f>C5+C7-C15</f>
        <v>7684364.0899999999</v>
      </c>
    </row>
    <row r="22" spans="1:4" ht="24" customHeight="1" x14ac:dyDescent="0.2">
      <c r="A22" s="218" t="s">
        <v>649</v>
      </c>
      <c r="B22" s="218"/>
      <c r="C22" s="218"/>
    </row>
    <row r="31" spans="1:4" x14ac:dyDescent="0.2">
      <c r="A31" s="180"/>
      <c r="B31" s="206" t="s">
        <v>867</v>
      </c>
      <c r="C31" s="180" t="s">
        <v>838</v>
      </c>
      <c r="D31" s="180"/>
    </row>
    <row r="32" spans="1:4" ht="22.5" customHeight="1" x14ac:dyDescent="0.2">
      <c r="A32" s="178"/>
      <c r="B32" s="178" t="s">
        <v>868</v>
      </c>
      <c r="C32" s="209" t="s">
        <v>869</v>
      </c>
      <c r="D32" s="209"/>
    </row>
    <row r="33" spans="1:4" x14ac:dyDescent="0.2">
      <c r="A33" s="178"/>
      <c r="B33" s="178"/>
      <c r="C33" s="181"/>
      <c r="D33" s="180"/>
    </row>
  </sheetData>
  <mergeCells count="6">
    <mergeCell ref="C32:D32"/>
    <mergeCell ref="A22:C22"/>
    <mergeCell ref="A1:C1"/>
    <mergeCell ref="A2:C2"/>
    <mergeCell ref="A3:C3"/>
    <mergeCell ref="A4:C4"/>
  </mergeCells>
  <pageMargins left="0.7" right="0.7" top="0.75" bottom="0.75" header="0.3" footer="0.3"/>
  <pageSetup scale="94" fitToHeight="0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1:D46"/>
  <sheetViews>
    <sheetView showGridLines="0" view="pageBreakPreview" topLeftCell="A28" zoomScaleNormal="100" zoomScaleSheetLayoutView="100" workbookViewId="0">
      <selection activeCell="C45" sqref="C45:D45"/>
    </sheetView>
  </sheetViews>
  <sheetFormatPr baseColWidth="10" defaultRowHeight="11.25" x14ac:dyDescent="0.2"/>
  <cols>
    <col min="1" max="1" width="3.7109375" style="59" customWidth="1"/>
    <col min="2" max="2" width="62.140625" style="59" customWidth="1"/>
    <col min="3" max="3" width="17.7109375" style="59" customWidth="1"/>
    <col min="4" max="16384" width="11.42578125" style="59"/>
  </cols>
  <sheetData>
    <row r="1" spans="1:3" s="61" customFormat="1" ht="18.95" customHeight="1" x14ac:dyDescent="0.25">
      <c r="A1" s="228" t="str">
        <f>ESF!A1</f>
        <v>ACADEMIA METROPOLITANA DE SEGURIDAD PUBLICA DE LEON GUANAJUATO</v>
      </c>
      <c r="B1" s="229"/>
      <c r="C1" s="230"/>
    </row>
    <row r="2" spans="1:3" s="61" customFormat="1" ht="18.95" customHeight="1" x14ac:dyDescent="0.25">
      <c r="A2" s="231" t="s">
        <v>483</v>
      </c>
      <c r="B2" s="232"/>
      <c r="C2" s="233"/>
    </row>
    <row r="3" spans="1:3" s="61" customFormat="1" ht="18.95" customHeight="1" x14ac:dyDescent="0.25">
      <c r="A3" s="231" t="str">
        <f>ESF!A3</f>
        <v>Correspondiente del 01 de Enero al 31 de Diciembre de 2021</v>
      </c>
      <c r="B3" s="232"/>
      <c r="C3" s="233"/>
    </row>
    <row r="4" spans="1:3" x14ac:dyDescent="0.2">
      <c r="A4" s="225" t="s">
        <v>478</v>
      </c>
      <c r="B4" s="226"/>
      <c r="C4" s="227"/>
    </row>
    <row r="5" spans="1:3" x14ac:dyDescent="0.2">
      <c r="A5" s="105" t="s">
        <v>530</v>
      </c>
      <c r="B5" s="75"/>
      <c r="C5" s="98">
        <v>9735622.5299999975</v>
      </c>
    </row>
    <row r="6" spans="1:3" x14ac:dyDescent="0.2">
      <c r="A6" s="99"/>
      <c r="B6" s="78"/>
      <c r="C6" s="100"/>
    </row>
    <row r="7" spans="1:3" x14ac:dyDescent="0.2">
      <c r="A7" s="88" t="s">
        <v>531</v>
      </c>
      <c r="B7" s="101"/>
      <c r="C7" s="80">
        <f>SUM(C8:C28)</f>
        <v>1423335.2100000002</v>
      </c>
    </row>
    <row r="8" spans="1:3" x14ac:dyDescent="0.2">
      <c r="A8" s="106">
        <v>2.1</v>
      </c>
      <c r="B8" s="107" t="s">
        <v>358</v>
      </c>
      <c r="C8" s="108">
        <v>0</v>
      </c>
    </row>
    <row r="9" spans="1:3" x14ac:dyDescent="0.2">
      <c r="A9" s="106">
        <v>2.2000000000000002</v>
      </c>
      <c r="B9" s="107" t="s">
        <v>355</v>
      </c>
      <c r="C9" s="108">
        <v>0</v>
      </c>
    </row>
    <row r="10" spans="1:3" x14ac:dyDescent="0.2">
      <c r="A10" s="115">
        <v>2.2999999999999998</v>
      </c>
      <c r="B10" s="97" t="s">
        <v>224</v>
      </c>
      <c r="C10" s="108">
        <v>1311256.3700000001</v>
      </c>
    </row>
    <row r="11" spans="1:3" x14ac:dyDescent="0.2">
      <c r="A11" s="115">
        <v>2.4</v>
      </c>
      <c r="B11" s="97" t="s">
        <v>225</v>
      </c>
      <c r="C11" s="108">
        <v>55268</v>
      </c>
    </row>
    <row r="12" spans="1:3" x14ac:dyDescent="0.2">
      <c r="A12" s="115">
        <v>2.5</v>
      </c>
      <c r="B12" s="97" t="s">
        <v>226</v>
      </c>
      <c r="C12" s="108">
        <v>0</v>
      </c>
    </row>
    <row r="13" spans="1:3" x14ac:dyDescent="0.2">
      <c r="A13" s="115">
        <v>2.6</v>
      </c>
      <c r="B13" s="97" t="s">
        <v>227</v>
      </c>
      <c r="C13" s="108">
        <v>0</v>
      </c>
    </row>
    <row r="14" spans="1:3" x14ac:dyDescent="0.2">
      <c r="A14" s="115">
        <v>2.7</v>
      </c>
      <c r="B14" s="97" t="s">
        <v>228</v>
      </c>
      <c r="C14" s="108">
        <v>33950</v>
      </c>
    </row>
    <row r="15" spans="1:3" x14ac:dyDescent="0.2">
      <c r="A15" s="115">
        <v>2.8</v>
      </c>
      <c r="B15" s="97" t="s">
        <v>229</v>
      </c>
      <c r="C15" s="108">
        <v>22860.84</v>
      </c>
    </row>
    <row r="16" spans="1:3" x14ac:dyDescent="0.2">
      <c r="A16" s="115">
        <v>2.9</v>
      </c>
      <c r="B16" s="97" t="s">
        <v>231</v>
      </c>
      <c r="C16" s="108">
        <v>0</v>
      </c>
    </row>
    <row r="17" spans="1:3" x14ac:dyDescent="0.2">
      <c r="A17" s="115" t="s">
        <v>532</v>
      </c>
      <c r="B17" s="97" t="s">
        <v>533</v>
      </c>
      <c r="C17" s="108">
        <v>0</v>
      </c>
    </row>
    <row r="18" spans="1:3" x14ac:dyDescent="0.2">
      <c r="A18" s="115" t="s">
        <v>562</v>
      </c>
      <c r="B18" s="97" t="s">
        <v>233</v>
      </c>
      <c r="C18" s="108">
        <v>0</v>
      </c>
    </row>
    <row r="19" spans="1:3" x14ac:dyDescent="0.2">
      <c r="A19" s="115" t="s">
        <v>563</v>
      </c>
      <c r="B19" s="97" t="s">
        <v>534</v>
      </c>
      <c r="C19" s="108">
        <v>0</v>
      </c>
    </row>
    <row r="20" spans="1:3" x14ac:dyDescent="0.2">
      <c r="A20" s="115" t="s">
        <v>564</v>
      </c>
      <c r="B20" s="97" t="s">
        <v>535</v>
      </c>
      <c r="C20" s="108">
        <v>0</v>
      </c>
    </row>
    <row r="21" spans="1:3" x14ac:dyDescent="0.2">
      <c r="A21" s="115" t="s">
        <v>565</v>
      </c>
      <c r="B21" s="97" t="s">
        <v>536</v>
      </c>
      <c r="C21" s="108">
        <v>0</v>
      </c>
    </row>
    <row r="22" spans="1:3" x14ac:dyDescent="0.2">
      <c r="A22" s="115" t="s">
        <v>537</v>
      </c>
      <c r="B22" s="97" t="s">
        <v>538</v>
      </c>
      <c r="C22" s="108">
        <v>0</v>
      </c>
    </row>
    <row r="23" spans="1:3" x14ac:dyDescent="0.2">
      <c r="A23" s="115" t="s">
        <v>539</v>
      </c>
      <c r="B23" s="97" t="s">
        <v>540</v>
      </c>
      <c r="C23" s="108">
        <v>0</v>
      </c>
    </row>
    <row r="24" spans="1:3" x14ac:dyDescent="0.2">
      <c r="A24" s="115" t="s">
        <v>541</v>
      </c>
      <c r="B24" s="97" t="s">
        <v>542</v>
      </c>
      <c r="C24" s="108">
        <v>0</v>
      </c>
    </row>
    <row r="25" spans="1:3" x14ac:dyDescent="0.2">
      <c r="A25" s="115" t="s">
        <v>543</v>
      </c>
      <c r="B25" s="97" t="s">
        <v>544</v>
      </c>
      <c r="C25" s="108">
        <v>0</v>
      </c>
    </row>
    <row r="26" spans="1:3" x14ac:dyDescent="0.2">
      <c r="A26" s="115" t="s">
        <v>545</v>
      </c>
      <c r="B26" s="97" t="s">
        <v>546</v>
      </c>
      <c r="C26" s="108">
        <v>0</v>
      </c>
    </row>
    <row r="27" spans="1:3" x14ac:dyDescent="0.2">
      <c r="A27" s="115" t="s">
        <v>547</v>
      </c>
      <c r="B27" s="97" t="s">
        <v>548</v>
      </c>
      <c r="C27" s="108">
        <v>0</v>
      </c>
    </row>
    <row r="28" spans="1:3" x14ac:dyDescent="0.2">
      <c r="A28" s="115" t="s">
        <v>549</v>
      </c>
      <c r="B28" s="107" t="s">
        <v>550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551</v>
      </c>
      <c r="B30" s="112"/>
      <c r="C30" s="113">
        <f>SUM(C31:C37)</f>
        <v>754196.76</v>
      </c>
    </row>
    <row r="31" spans="1:3" x14ac:dyDescent="0.2">
      <c r="A31" s="115" t="s">
        <v>552</v>
      </c>
      <c r="B31" s="97" t="s">
        <v>427</v>
      </c>
      <c r="C31" s="108">
        <v>754196.76</v>
      </c>
    </row>
    <row r="32" spans="1:3" x14ac:dyDescent="0.2">
      <c r="A32" s="115" t="s">
        <v>553</v>
      </c>
      <c r="B32" s="97" t="s">
        <v>80</v>
      </c>
      <c r="C32" s="108">
        <v>0</v>
      </c>
    </row>
    <row r="33" spans="1:4" x14ac:dyDescent="0.2">
      <c r="A33" s="115" t="s">
        <v>554</v>
      </c>
      <c r="B33" s="97" t="s">
        <v>437</v>
      </c>
      <c r="C33" s="108">
        <v>0</v>
      </c>
    </row>
    <row r="34" spans="1:4" x14ac:dyDescent="0.2">
      <c r="A34" s="115" t="s">
        <v>555</v>
      </c>
      <c r="B34" s="97" t="s">
        <v>556</v>
      </c>
      <c r="C34" s="108">
        <v>0</v>
      </c>
    </row>
    <row r="35" spans="1:4" x14ac:dyDescent="0.2">
      <c r="A35" s="115" t="s">
        <v>557</v>
      </c>
      <c r="B35" s="97" t="s">
        <v>558</v>
      </c>
      <c r="C35" s="108">
        <v>0</v>
      </c>
    </row>
    <row r="36" spans="1:4" x14ac:dyDescent="0.2">
      <c r="A36" s="115" t="s">
        <v>559</v>
      </c>
      <c r="B36" s="97" t="s">
        <v>445</v>
      </c>
      <c r="C36" s="108">
        <v>0</v>
      </c>
    </row>
    <row r="37" spans="1:4" x14ac:dyDescent="0.2">
      <c r="A37" s="115" t="s">
        <v>560</v>
      </c>
      <c r="B37" s="107" t="s">
        <v>561</v>
      </c>
      <c r="C37" s="114">
        <v>0</v>
      </c>
    </row>
    <row r="38" spans="1:4" x14ac:dyDescent="0.2">
      <c r="A38" s="99"/>
      <c r="B38" s="102"/>
      <c r="C38" s="103"/>
    </row>
    <row r="39" spans="1:4" x14ac:dyDescent="0.2">
      <c r="A39" s="104" t="s">
        <v>84</v>
      </c>
      <c r="B39" s="75"/>
      <c r="C39" s="76">
        <f>C5-C7+C30</f>
        <v>9066484.0799999982</v>
      </c>
    </row>
    <row r="41" spans="1:4" ht="23.25" customHeight="1" x14ac:dyDescent="0.2">
      <c r="A41" s="234" t="s">
        <v>649</v>
      </c>
      <c r="B41" s="234"/>
      <c r="C41" s="234"/>
    </row>
    <row r="44" spans="1:4" x14ac:dyDescent="0.2">
      <c r="A44" s="180"/>
      <c r="B44" s="206" t="s">
        <v>867</v>
      </c>
      <c r="C44" s="180" t="s">
        <v>838</v>
      </c>
      <c r="D44" s="180"/>
    </row>
    <row r="45" spans="1:4" ht="24.75" customHeight="1" x14ac:dyDescent="0.2">
      <c r="A45" s="178"/>
      <c r="B45" s="178" t="s">
        <v>868</v>
      </c>
      <c r="C45" s="209" t="s">
        <v>869</v>
      </c>
      <c r="D45" s="209"/>
    </row>
    <row r="46" spans="1:4" ht="33.75" customHeight="1" x14ac:dyDescent="0.2">
      <c r="A46" s="178"/>
      <c r="B46" s="178"/>
      <c r="C46" s="181"/>
      <c r="D46" s="180"/>
    </row>
  </sheetData>
  <mergeCells count="6">
    <mergeCell ref="C45:D45"/>
    <mergeCell ref="A1:C1"/>
    <mergeCell ref="A2:C2"/>
    <mergeCell ref="A3:C3"/>
    <mergeCell ref="A4:C4"/>
    <mergeCell ref="A41:C41"/>
  </mergeCells>
  <pageMargins left="0.7" right="0.7" top="0.75" bottom="0.75" header="0.3" footer="0.3"/>
  <pageSetup scale="95" fitToHeight="0" orientation="portrait" r:id="rId1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 tint="-0.249977111117893"/>
    <pageSetUpPr fitToPage="1"/>
  </sheetPr>
  <dimension ref="A1:J66"/>
  <sheetViews>
    <sheetView view="pageBreakPreview" topLeftCell="A49" zoomScale="85" zoomScaleNormal="100" zoomScaleSheetLayoutView="85" workbookViewId="0">
      <selection activeCell="D65" sqref="D65:E65"/>
    </sheetView>
  </sheetViews>
  <sheetFormatPr baseColWidth="10" defaultColWidth="9.140625" defaultRowHeight="11.25" x14ac:dyDescent="0.2"/>
  <cols>
    <col min="1" max="1" width="12.7109375" style="51" customWidth="1"/>
    <col min="2" max="2" width="72.140625" style="51" customWidth="1"/>
    <col min="3" max="7" width="15.7109375" style="51" customWidth="1"/>
    <col min="8" max="8" width="11.7109375" style="51" customWidth="1"/>
    <col min="9" max="9" width="13.42578125" style="51" customWidth="1"/>
    <col min="10" max="10" width="13.140625" style="51" customWidth="1"/>
    <col min="11" max="16384" width="9.140625" style="51"/>
  </cols>
  <sheetData>
    <row r="1" spans="1:10" ht="18.95" customHeight="1" x14ac:dyDescent="0.2">
      <c r="A1" s="217" t="str">
        <f>'Notas a los Edos Financieros'!A1</f>
        <v>ACADEMIA METROPOLITANA DE SEGURIDAD PUBLICA DE LEON GUANAJUATO</v>
      </c>
      <c r="B1" s="235"/>
      <c r="C1" s="235"/>
      <c r="D1" s="235"/>
      <c r="E1" s="235"/>
      <c r="F1" s="235"/>
      <c r="G1" s="49" t="s">
        <v>179</v>
      </c>
      <c r="H1" s="50">
        <f>'Notas a los Edos Financieros'!D1</f>
        <v>2021</v>
      </c>
    </row>
    <row r="2" spans="1:10" ht="18.95" customHeight="1" x14ac:dyDescent="0.2">
      <c r="A2" s="217" t="s">
        <v>484</v>
      </c>
      <c r="B2" s="235"/>
      <c r="C2" s="235"/>
      <c r="D2" s="235"/>
      <c r="E2" s="235"/>
      <c r="F2" s="235"/>
      <c r="G2" s="49" t="s">
        <v>181</v>
      </c>
      <c r="H2" s="50" t="str">
        <f>'Notas a los Edos Financieros'!D2</f>
        <v>Trimestral</v>
      </c>
    </row>
    <row r="3" spans="1:10" ht="18.95" customHeight="1" x14ac:dyDescent="0.2">
      <c r="A3" s="217" t="str">
        <f>'Notas a los Edos Financieros'!A3</f>
        <v>Correspondiente del 01 de Enero al 31 de Diciembre de 2021</v>
      </c>
      <c r="B3" s="235"/>
      <c r="C3" s="235"/>
      <c r="D3" s="235"/>
      <c r="E3" s="235"/>
      <c r="F3" s="235"/>
      <c r="G3" s="49" t="s">
        <v>182</v>
      </c>
      <c r="H3" s="50">
        <f>'Notas a los Edos Financieros'!D3</f>
        <v>4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5" customHeight="1" x14ac:dyDescent="0.2">
      <c r="A7" s="133" t="s">
        <v>146</v>
      </c>
      <c r="B7" s="133" t="s">
        <v>479</v>
      </c>
      <c r="C7" s="132" t="s">
        <v>163</v>
      </c>
      <c r="D7" s="132" t="s">
        <v>480</v>
      </c>
      <c r="E7" s="132" t="s">
        <v>481</v>
      </c>
      <c r="F7" s="132" t="s">
        <v>162</v>
      </c>
      <c r="G7" s="132" t="s">
        <v>124</v>
      </c>
      <c r="H7" s="132" t="s">
        <v>165</v>
      </c>
      <c r="I7" s="132" t="s">
        <v>166</v>
      </c>
      <c r="J7" s="132" t="s">
        <v>167</v>
      </c>
    </row>
    <row r="8" spans="1:10" s="63" customFormat="1" x14ac:dyDescent="0.2">
      <c r="A8" s="172">
        <v>7000</v>
      </c>
      <c r="B8" s="173" t="s">
        <v>125</v>
      </c>
      <c r="C8" s="174">
        <f t="shared" ref="C8:D8" si="0">+C9+C10+C11+C12+C13+C14+C15+C16+C17+C18+C19+C23+C27+C28+C29+C30+C31+C32+C33+C34+C35+C36+C37+C38+C39+C40</f>
        <v>0</v>
      </c>
      <c r="D8" s="174">
        <f t="shared" si="0"/>
        <v>34685642.530000001</v>
      </c>
      <c r="E8" s="174">
        <f>+E9+E10+E11+E12+E13+E14+E15+E16+E17+E18+E19+E23+E27+E28+E29+E30+E31+E32+E33+E34+E35+E36+E37+E38+E39+E40</f>
        <v>34685642.530000001</v>
      </c>
      <c r="F8" s="174">
        <f>+F9+F10+F11+F12+F13+F14+F15+F16+F17+F18+F19+F23+F27+F28+F29+F30+F31+F32+F33+F34+F35+F36+F37+F38+F39+F40</f>
        <v>69371285.060000002</v>
      </c>
      <c r="G8" s="173"/>
      <c r="H8" s="173"/>
      <c r="I8" s="173"/>
      <c r="J8" s="173"/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10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10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10" x14ac:dyDescent="0.2">
      <c r="A19" s="189">
        <v>7250</v>
      </c>
      <c r="B19" s="189" t="s">
        <v>114</v>
      </c>
      <c r="C19" s="190">
        <f>+C20</f>
        <v>0</v>
      </c>
      <c r="D19" s="190">
        <f t="shared" ref="D19:F19" si="1">+D20</f>
        <v>34685642.530000001</v>
      </c>
      <c r="E19" s="190">
        <f t="shared" si="1"/>
        <v>0</v>
      </c>
      <c r="F19" s="190">
        <f t="shared" si="1"/>
        <v>34685642.530000001</v>
      </c>
      <c r="G19" s="187"/>
      <c r="H19" s="187"/>
      <c r="I19" s="187"/>
      <c r="J19" s="187"/>
    </row>
    <row r="20" spans="1:10" x14ac:dyDescent="0.2">
      <c r="A20" s="189" t="s">
        <v>813</v>
      </c>
      <c r="B20" s="189" t="s">
        <v>814</v>
      </c>
      <c r="C20" s="190">
        <f>SUM(C21:C22)</f>
        <v>0</v>
      </c>
      <c r="D20" s="190">
        <f t="shared" ref="D20:F20" si="2">SUM(D21:D22)</f>
        <v>34685642.530000001</v>
      </c>
      <c r="E20" s="190">
        <f t="shared" si="2"/>
        <v>0</v>
      </c>
      <c r="F20" s="190">
        <f t="shared" si="2"/>
        <v>34685642.530000001</v>
      </c>
      <c r="G20" s="187"/>
      <c r="H20" s="187"/>
      <c r="I20" s="187"/>
      <c r="J20" s="187"/>
    </row>
    <row r="21" spans="1:10" x14ac:dyDescent="0.2">
      <c r="A21" s="51" t="s">
        <v>815</v>
      </c>
      <c r="B21" s="51" t="s">
        <v>816</v>
      </c>
      <c r="C21" s="56">
        <v>0</v>
      </c>
      <c r="D21" s="56">
        <v>18611943.260000002</v>
      </c>
      <c r="E21" s="56">
        <v>0</v>
      </c>
      <c r="F21" s="56">
        <v>18611943.260000002</v>
      </c>
    </row>
    <row r="22" spans="1:10" x14ac:dyDescent="0.2">
      <c r="A22" s="51" t="s">
        <v>817</v>
      </c>
      <c r="B22" s="51" t="s">
        <v>818</v>
      </c>
      <c r="C22" s="56">
        <v>0</v>
      </c>
      <c r="D22" s="56">
        <v>16073699.27</v>
      </c>
      <c r="E22" s="56">
        <v>0</v>
      </c>
      <c r="F22" s="56">
        <v>16073699.27</v>
      </c>
    </row>
    <row r="23" spans="1:10" x14ac:dyDescent="0.2">
      <c r="A23" s="189">
        <v>7260</v>
      </c>
      <c r="B23" s="189" t="s">
        <v>113</v>
      </c>
      <c r="C23" s="190">
        <f>+C24</f>
        <v>0</v>
      </c>
      <c r="D23" s="190">
        <f t="shared" ref="D23:F23" si="3">+D24</f>
        <v>0</v>
      </c>
      <c r="E23" s="190">
        <f t="shared" si="3"/>
        <v>34685642.530000001</v>
      </c>
      <c r="F23" s="190">
        <f t="shared" si="3"/>
        <v>34685642.530000001</v>
      </c>
      <c r="G23" s="187"/>
      <c r="H23" s="187"/>
      <c r="I23" s="187"/>
      <c r="J23" s="187"/>
    </row>
    <row r="24" spans="1:10" x14ac:dyDescent="0.2">
      <c r="A24" s="189" t="s">
        <v>819</v>
      </c>
      <c r="B24" s="189" t="s">
        <v>820</v>
      </c>
      <c r="C24" s="190">
        <f>SUM(C25:C26)</f>
        <v>0</v>
      </c>
      <c r="D24" s="190">
        <f t="shared" ref="D24:F24" si="4">SUM(D25:D26)</f>
        <v>0</v>
      </c>
      <c r="E24" s="190">
        <f t="shared" si="4"/>
        <v>34685642.530000001</v>
      </c>
      <c r="F24" s="190">
        <f t="shared" si="4"/>
        <v>34685642.530000001</v>
      </c>
      <c r="G24" s="187"/>
      <c r="H24" s="187"/>
      <c r="I24" s="187"/>
      <c r="J24" s="187"/>
    </row>
    <row r="25" spans="1:10" x14ac:dyDescent="0.2">
      <c r="A25" s="51" t="s">
        <v>821</v>
      </c>
      <c r="B25" s="51" t="s">
        <v>822</v>
      </c>
      <c r="C25" s="56">
        <v>0</v>
      </c>
      <c r="D25" s="56">
        <v>0</v>
      </c>
      <c r="E25" s="56">
        <v>18611943.260000002</v>
      </c>
      <c r="F25" s="56">
        <v>18611943.260000002</v>
      </c>
    </row>
    <row r="26" spans="1:10" x14ac:dyDescent="0.2">
      <c r="A26" s="51" t="s">
        <v>823</v>
      </c>
      <c r="B26" s="51" t="s">
        <v>824</v>
      </c>
      <c r="C26" s="56">
        <v>0</v>
      </c>
      <c r="D26" s="56">
        <v>0</v>
      </c>
      <c r="E26" s="56">
        <v>16073699.27</v>
      </c>
      <c r="F26" s="56">
        <v>16073699.27</v>
      </c>
    </row>
    <row r="27" spans="1:10" x14ac:dyDescent="0.2">
      <c r="A27" s="51">
        <v>7310</v>
      </c>
      <c r="B27" s="51" t="s">
        <v>112</v>
      </c>
      <c r="C27" s="56">
        <v>0</v>
      </c>
      <c r="D27" s="56">
        <v>0</v>
      </c>
      <c r="E27" s="56">
        <v>0</v>
      </c>
      <c r="F27" s="56">
        <v>0</v>
      </c>
    </row>
    <row r="28" spans="1:10" x14ac:dyDescent="0.2">
      <c r="A28" s="51">
        <v>7320</v>
      </c>
      <c r="B28" s="51" t="s">
        <v>111</v>
      </c>
      <c r="C28" s="56">
        <v>0</v>
      </c>
      <c r="D28" s="56">
        <v>0</v>
      </c>
      <c r="E28" s="56">
        <v>0</v>
      </c>
      <c r="F28" s="56">
        <v>0</v>
      </c>
    </row>
    <row r="29" spans="1:10" x14ac:dyDescent="0.2">
      <c r="A29" s="51">
        <v>7330</v>
      </c>
      <c r="B29" s="51" t="s">
        <v>110</v>
      </c>
      <c r="C29" s="56">
        <v>0</v>
      </c>
      <c r="D29" s="56">
        <v>0</v>
      </c>
      <c r="E29" s="56">
        <v>0</v>
      </c>
      <c r="F29" s="56">
        <v>0</v>
      </c>
    </row>
    <row r="30" spans="1:10" x14ac:dyDescent="0.2">
      <c r="A30" s="51">
        <v>7340</v>
      </c>
      <c r="B30" s="51" t="s">
        <v>109</v>
      </c>
      <c r="C30" s="56">
        <v>0</v>
      </c>
      <c r="D30" s="56">
        <v>0</v>
      </c>
      <c r="E30" s="56">
        <v>0</v>
      </c>
      <c r="F30" s="56">
        <v>0</v>
      </c>
    </row>
    <row r="31" spans="1:10" x14ac:dyDescent="0.2">
      <c r="A31" s="51">
        <v>7350</v>
      </c>
      <c r="B31" s="51" t="s">
        <v>108</v>
      </c>
      <c r="C31" s="56">
        <v>0</v>
      </c>
      <c r="D31" s="56">
        <v>0</v>
      </c>
      <c r="E31" s="56">
        <v>0</v>
      </c>
      <c r="F31" s="56">
        <v>0</v>
      </c>
    </row>
    <row r="32" spans="1:10" x14ac:dyDescent="0.2">
      <c r="A32" s="51">
        <v>7360</v>
      </c>
      <c r="B32" s="51" t="s">
        <v>107</v>
      </c>
      <c r="C32" s="56">
        <v>0</v>
      </c>
      <c r="D32" s="56">
        <v>0</v>
      </c>
      <c r="E32" s="56">
        <v>0</v>
      </c>
      <c r="F32" s="56">
        <v>0</v>
      </c>
    </row>
    <row r="33" spans="1:10" x14ac:dyDescent="0.2">
      <c r="A33" s="51">
        <v>7410</v>
      </c>
      <c r="B33" s="51" t="s">
        <v>106</v>
      </c>
      <c r="C33" s="56">
        <v>0</v>
      </c>
      <c r="D33" s="56">
        <v>0</v>
      </c>
      <c r="E33" s="56">
        <v>0</v>
      </c>
      <c r="F33" s="56">
        <v>0</v>
      </c>
    </row>
    <row r="34" spans="1:10" x14ac:dyDescent="0.2">
      <c r="A34" s="51">
        <v>7420</v>
      </c>
      <c r="B34" s="51" t="s">
        <v>105</v>
      </c>
      <c r="C34" s="56">
        <v>0</v>
      </c>
      <c r="D34" s="56">
        <v>0</v>
      </c>
      <c r="E34" s="56">
        <v>0</v>
      </c>
      <c r="F34" s="56">
        <v>0</v>
      </c>
    </row>
    <row r="35" spans="1:10" x14ac:dyDescent="0.2">
      <c r="A35" s="51">
        <v>7510</v>
      </c>
      <c r="B35" s="51" t="s">
        <v>104</v>
      </c>
      <c r="C35" s="56">
        <v>0</v>
      </c>
      <c r="D35" s="56">
        <v>0</v>
      </c>
      <c r="E35" s="56">
        <v>0</v>
      </c>
      <c r="F35" s="56">
        <v>0</v>
      </c>
    </row>
    <row r="36" spans="1:10" x14ac:dyDescent="0.2">
      <c r="A36" s="51">
        <v>7520</v>
      </c>
      <c r="B36" s="51" t="s">
        <v>103</v>
      </c>
      <c r="C36" s="56">
        <v>0</v>
      </c>
      <c r="D36" s="56">
        <v>0</v>
      </c>
      <c r="E36" s="56">
        <v>0</v>
      </c>
      <c r="F36" s="56">
        <v>0</v>
      </c>
    </row>
    <row r="37" spans="1:10" x14ac:dyDescent="0.2">
      <c r="A37" s="51">
        <v>7610</v>
      </c>
      <c r="B37" s="51" t="s">
        <v>102</v>
      </c>
      <c r="C37" s="56">
        <v>0</v>
      </c>
      <c r="D37" s="56">
        <v>0</v>
      </c>
      <c r="E37" s="56">
        <v>0</v>
      </c>
      <c r="F37" s="56">
        <v>0</v>
      </c>
    </row>
    <row r="38" spans="1:10" x14ac:dyDescent="0.2">
      <c r="A38" s="51">
        <v>7620</v>
      </c>
      <c r="B38" s="51" t="s">
        <v>101</v>
      </c>
      <c r="C38" s="56">
        <v>0</v>
      </c>
      <c r="D38" s="56">
        <v>0</v>
      </c>
      <c r="E38" s="56">
        <v>0</v>
      </c>
      <c r="F38" s="56">
        <v>0</v>
      </c>
    </row>
    <row r="39" spans="1:10" x14ac:dyDescent="0.2">
      <c r="A39" s="51">
        <v>7630</v>
      </c>
      <c r="B39" s="51" t="s">
        <v>100</v>
      </c>
      <c r="C39" s="56">
        <v>0</v>
      </c>
      <c r="D39" s="56">
        <v>0</v>
      </c>
      <c r="E39" s="56">
        <v>0</v>
      </c>
      <c r="F39" s="56">
        <v>0</v>
      </c>
    </row>
    <row r="40" spans="1:10" x14ac:dyDescent="0.2">
      <c r="A40" s="51">
        <v>7640</v>
      </c>
      <c r="B40" s="51" t="s">
        <v>99</v>
      </c>
      <c r="C40" s="56">
        <v>0</v>
      </c>
      <c r="D40" s="56">
        <v>0</v>
      </c>
      <c r="E40" s="56">
        <v>0</v>
      </c>
      <c r="F40" s="56">
        <v>0</v>
      </c>
    </row>
    <row r="41" spans="1:10" s="63" customFormat="1" x14ac:dyDescent="0.2">
      <c r="A41" s="188">
        <v>8000</v>
      </c>
      <c r="B41" s="189" t="s">
        <v>97</v>
      </c>
      <c r="C41" s="190">
        <f>SUM(C42:C53)</f>
        <v>0</v>
      </c>
      <c r="D41" s="190">
        <f>SUM(D42:D53)</f>
        <v>339869897.57999986</v>
      </c>
      <c r="E41" s="190">
        <f>SUM(E42:E53)</f>
        <v>339869897.57999992</v>
      </c>
      <c r="F41" s="190">
        <f>SUM(F42:F53)</f>
        <v>109600000</v>
      </c>
      <c r="G41" s="189"/>
      <c r="H41" s="189"/>
      <c r="I41" s="189"/>
      <c r="J41" s="189"/>
    </row>
    <row r="42" spans="1:10" x14ac:dyDescent="0.2">
      <c r="A42" s="51">
        <v>8110</v>
      </c>
      <c r="B42" s="51" t="s">
        <v>96</v>
      </c>
      <c r="C42" s="56">
        <v>0</v>
      </c>
      <c r="D42" s="56">
        <v>27400000</v>
      </c>
      <c r="E42" s="56">
        <v>0</v>
      </c>
      <c r="F42" s="56">
        <v>27400000</v>
      </c>
    </row>
    <row r="43" spans="1:10" x14ac:dyDescent="0.2">
      <c r="A43" s="51">
        <v>8120</v>
      </c>
      <c r="B43" s="51" t="s">
        <v>95</v>
      </c>
      <c r="C43" s="56">
        <v>0</v>
      </c>
      <c r="D43" s="56">
        <v>7684364.0899999999</v>
      </c>
      <c r="E43" s="56">
        <v>27777283.16</v>
      </c>
      <c r="F43" s="56">
        <v>20092919.07</v>
      </c>
    </row>
    <row r="44" spans="1:10" x14ac:dyDescent="0.2">
      <c r="A44" s="51">
        <v>8130</v>
      </c>
      <c r="B44" s="51" t="s">
        <v>94</v>
      </c>
      <c r="C44" s="56">
        <v>0</v>
      </c>
      <c r="D44" s="56">
        <v>377283.16</v>
      </c>
      <c r="E44" s="56">
        <v>0</v>
      </c>
      <c r="F44" s="56">
        <v>-377283.16</v>
      </c>
    </row>
    <row r="45" spans="1:10" x14ac:dyDescent="0.2">
      <c r="A45" s="51">
        <v>8140</v>
      </c>
      <c r="B45" s="51" t="s">
        <v>93</v>
      </c>
      <c r="C45" s="56">
        <v>0</v>
      </c>
      <c r="D45" s="56">
        <v>7684364.0899999999</v>
      </c>
      <c r="E45" s="56">
        <v>7684364.0899999999</v>
      </c>
      <c r="F45" s="56">
        <v>0</v>
      </c>
    </row>
    <row r="46" spans="1:10" x14ac:dyDescent="0.2">
      <c r="A46" s="51">
        <v>8150</v>
      </c>
      <c r="B46" s="51" t="s">
        <v>92</v>
      </c>
      <c r="C46" s="56">
        <v>0</v>
      </c>
      <c r="D46" s="56">
        <v>0</v>
      </c>
      <c r="E46" s="56">
        <v>7684364.0899999999</v>
      </c>
      <c r="F46" s="56">
        <v>7684364.0899999999</v>
      </c>
    </row>
    <row r="47" spans="1:10" x14ac:dyDescent="0.2">
      <c r="A47" s="51">
        <v>8210</v>
      </c>
      <c r="B47" s="51" t="s">
        <v>91</v>
      </c>
      <c r="C47" s="56">
        <v>0</v>
      </c>
      <c r="D47" s="56">
        <v>0</v>
      </c>
      <c r="E47" s="56">
        <v>27400000</v>
      </c>
      <c r="F47" s="56">
        <v>27400000</v>
      </c>
    </row>
    <row r="48" spans="1:10" x14ac:dyDescent="0.2">
      <c r="A48" s="51">
        <v>8220</v>
      </c>
      <c r="B48" s="51" t="s">
        <v>90</v>
      </c>
      <c r="C48" s="56">
        <v>0</v>
      </c>
      <c r="D48" s="56">
        <v>142779339.63999999</v>
      </c>
      <c r="E48" s="56">
        <v>124737679.01000001</v>
      </c>
      <c r="F48" s="56">
        <v>18041660.629999999</v>
      </c>
    </row>
    <row r="49" spans="1:6" x14ac:dyDescent="0.2">
      <c r="A49" s="51">
        <v>8230</v>
      </c>
      <c r="B49" s="51" t="s">
        <v>89</v>
      </c>
      <c r="C49" s="56">
        <v>0</v>
      </c>
      <c r="D49" s="56">
        <v>115002056.48</v>
      </c>
      <c r="E49" s="56">
        <v>115379339.64</v>
      </c>
      <c r="F49" s="56">
        <v>-377283.16</v>
      </c>
    </row>
    <row r="50" spans="1:6" x14ac:dyDescent="0.2">
      <c r="A50" s="51">
        <v>8240</v>
      </c>
      <c r="B50" s="51" t="s">
        <v>88</v>
      </c>
      <c r="C50" s="56">
        <v>0</v>
      </c>
      <c r="D50" s="56">
        <v>9735622.5299999993</v>
      </c>
      <c r="E50" s="56">
        <v>9735622.5299999993</v>
      </c>
      <c r="F50" s="56">
        <v>0</v>
      </c>
    </row>
    <row r="51" spans="1:6" x14ac:dyDescent="0.2">
      <c r="A51" s="51">
        <v>8250</v>
      </c>
      <c r="B51" s="51" t="s">
        <v>87</v>
      </c>
      <c r="C51" s="56">
        <v>0</v>
      </c>
      <c r="D51" s="56">
        <v>9735622.5299999993</v>
      </c>
      <c r="E51" s="56">
        <v>9735622.5299999993</v>
      </c>
      <c r="F51" s="56">
        <v>0</v>
      </c>
    </row>
    <row r="52" spans="1:6" x14ac:dyDescent="0.2">
      <c r="A52" s="51">
        <v>8260</v>
      </c>
      <c r="B52" s="51" t="s">
        <v>86</v>
      </c>
      <c r="C52" s="56">
        <v>0</v>
      </c>
      <c r="D52" s="56">
        <v>9735622.5299999993</v>
      </c>
      <c r="E52" s="56">
        <v>9735622.5299999993</v>
      </c>
      <c r="F52" s="56">
        <v>0</v>
      </c>
    </row>
    <row r="53" spans="1:6" x14ac:dyDescent="0.2">
      <c r="A53" s="51">
        <v>8270</v>
      </c>
      <c r="B53" s="51" t="s">
        <v>85</v>
      </c>
      <c r="C53" s="56">
        <v>0</v>
      </c>
      <c r="D53" s="56">
        <v>9735622.5299999993</v>
      </c>
      <c r="E53" s="56">
        <v>0</v>
      </c>
      <c r="F53" s="56">
        <v>9735622.5299999993</v>
      </c>
    </row>
    <row r="54" spans="1:6" x14ac:dyDescent="0.2">
      <c r="A54" s="137"/>
    </row>
    <row r="55" spans="1:6" x14ac:dyDescent="0.2">
      <c r="A55" s="137"/>
      <c r="B55" s="179" t="s">
        <v>649</v>
      </c>
    </row>
    <row r="56" spans="1:6" x14ac:dyDescent="0.2">
      <c r="A56" s="137"/>
      <c r="B56" s="179"/>
    </row>
    <row r="57" spans="1:6" x14ac:dyDescent="0.2">
      <c r="A57" s="137"/>
      <c r="B57" s="179"/>
    </row>
    <row r="58" spans="1:6" x14ac:dyDescent="0.2">
      <c r="A58" s="137"/>
      <c r="B58" s="179"/>
    </row>
    <row r="59" spans="1:6" x14ac:dyDescent="0.2">
      <c r="A59" s="137"/>
      <c r="B59" s="179"/>
    </row>
    <row r="60" spans="1:6" x14ac:dyDescent="0.2">
      <c r="A60" s="137"/>
      <c r="B60" s="179"/>
    </row>
    <row r="64" spans="1:6" x14ac:dyDescent="0.2">
      <c r="B64" s="206" t="s">
        <v>867</v>
      </c>
      <c r="C64" s="180"/>
      <c r="D64" s="180" t="s">
        <v>838</v>
      </c>
      <c r="E64" s="180"/>
    </row>
    <row r="65" spans="2:5" ht="27" customHeight="1" x14ac:dyDescent="0.2">
      <c r="B65" s="178" t="s">
        <v>868</v>
      </c>
      <c r="C65" s="178"/>
      <c r="D65" s="209" t="s">
        <v>869</v>
      </c>
      <c r="E65" s="209"/>
    </row>
    <row r="66" spans="2:5" ht="41.25" customHeight="1" x14ac:dyDescent="0.2">
      <c r="B66" s="178"/>
      <c r="C66" s="178"/>
      <c r="D66" s="181"/>
      <c r="E66" s="18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D65:E65"/>
  </mergeCells>
  <pageMargins left="0.7" right="0.7" top="0.75" bottom="0.75" header="0.3" footer="0.3"/>
  <pageSetup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9" tint="-0.249977111117893"/>
    <pageSetUpPr fitToPage="1"/>
  </sheetPr>
  <dimension ref="A1:H30"/>
  <sheetViews>
    <sheetView showGridLines="0" zoomScaleNormal="100" zoomScaleSheetLayoutView="100" workbookViewId="0">
      <selection activeCell="D38" sqref="D38"/>
    </sheetView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236" t="s">
        <v>34</v>
      </c>
      <c r="B5" s="236"/>
      <c r="C5" s="236"/>
      <c r="D5" s="236"/>
      <c r="E5" s="236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237" t="s">
        <v>36</v>
      </c>
      <c r="C10" s="237"/>
      <c r="D10" s="237"/>
      <c r="E10" s="237"/>
    </row>
    <row r="11" spans="1:8" s="6" customFormat="1" ht="12.95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237" t="s">
        <v>38</v>
      </c>
      <c r="C12" s="237"/>
      <c r="D12" s="237"/>
      <c r="E12" s="237"/>
    </row>
    <row r="13" spans="1:8" s="6" customFormat="1" ht="26.1" customHeight="1" x14ac:dyDescent="0.2">
      <c r="A13" s="122" t="s">
        <v>593</v>
      </c>
      <c r="B13" s="237" t="s">
        <v>39</v>
      </c>
      <c r="C13" s="237"/>
      <c r="D13" s="237"/>
      <c r="E13" s="237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5" customHeight="1" x14ac:dyDescent="0.2">
      <c r="A16" s="122" t="s">
        <v>589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3" t="s">
        <v>97</v>
      </c>
    </row>
    <row r="19" spans="1:4" s="6" customFormat="1" ht="12.95" customHeight="1" x14ac:dyDescent="0.2">
      <c r="A19" s="123" t="s">
        <v>587</v>
      </c>
    </row>
    <row r="20" spans="1:4" s="6" customFormat="1" ht="12.95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4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  <pageSetUpPr fitToPage="1"/>
  </sheetPr>
  <dimension ref="A1:S234"/>
  <sheetViews>
    <sheetView view="pageBreakPreview" zoomScale="85" zoomScaleNormal="86" zoomScaleSheetLayoutView="85" workbookViewId="0">
      <selection activeCell="A3" sqref="A3:F3"/>
    </sheetView>
  </sheetViews>
  <sheetFormatPr baseColWidth="10" defaultColWidth="9.140625" defaultRowHeight="11.25" x14ac:dyDescent="0.2"/>
  <cols>
    <col min="1" max="1" width="18.85546875" style="42" customWidth="1"/>
    <col min="2" max="2" width="64.5703125" style="42" bestFit="1" customWidth="1"/>
    <col min="3" max="3" width="16.42578125" style="42" bestFit="1" customWidth="1"/>
    <col min="4" max="4" width="19.140625" style="42" customWidth="1"/>
    <col min="5" max="5" width="24.5703125" style="42" customWidth="1"/>
    <col min="6" max="6" width="22.7109375" style="42" customWidth="1"/>
    <col min="7" max="7" width="16.7109375" style="42" customWidth="1"/>
    <col min="8" max="8" width="26" style="42" customWidth="1"/>
    <col min="9" max="9" width="19.85546875" style="42" customWidth="1"/>
    <col min="10" max="10" width="10" style="46" customWidth="1"/>
    <col min="11" max="11" width="9.140625" style="46" customWidth="1"/>
    <col min="12" max="12" width="10.140625" style="46" customWidth="1"/>
    <col min="13" max="13" width="11.140625" style="42" customWidth="1"/>
    <col min="14" max="14" width="10.85546875" style="42" customWidth="1"/>
    <col min="15" max="15" width="9.140625" style="42" customWidth="1"/>
    <col min="16" max="16" width="9.140625" style="42"/>
    <col min="17" max="17" width="16.140625" style="42" customWidth="1"/>
    <col min="18" max="19" width="11.28515625" style="42" bestFit="1" customWidth="1"/>
    <col min="20" max="16384" width="9.140625" style="42"/>
  </cols>
  <sheetData>
    <row r="1" spans="1:12" s="38" customFormat="1" ht="18.95" customHeight="1" x14ac:dyDescent="0.25">
      <c r="A1" s="215" t="str">
        <f>'Notas a los Edos Financieros'!A1</f>
        <v>ACADEMIA METROPOLITANA DE SEGURIDAD PUBLICA DE LEON GUANAJUATO</v>
      </c>
      <c r="B1" s="216"/>
      <c r="C1" s="216"/>
      <c r="D1" s="216"/>
      <c r="E1" s="216"/>
      <c r="F1" s="216"/>
      <c r="G1" s="36" t="s">
        <v>179</v>
      </c>
      <c r="H1" s="47">
        <f>'Notas a los Edos Financieros'!D1</f>
        <v>2021</v>
      </c>
      <c r="J1" s="148"/>
      <c r="K1" s="148"/>
      <c r="L1" s="148"/>
    </row>
    <row r="2" spans="1:12" s="38" customFormat="1" ht="18.95" customHeight="1" x14ac:dyDescent="0.25">
      <c r="A2" s="215" t="s">
        <v>180</v>
      </c>
      <c r="B2" s="216"/>
      <c r="C2" s="216"/>
      <c r="D2" s="216"/>
      <c r="E2" s="216"/>
      <c r="F2" s="216"/>
      <c r="G2" s="36" t="s">
        <v>181</v>
      </c>
      <c r="H2" s="47" t="str">
        <f>'Notas a los Edos Financieros'!D2</f>
        <v>Trimestral</v>
      </c>
      <c r="J2" s="148"/>
      <c r="K2" s="148"/>
      <c r="L2" s="148"/>
    </row>
    <row r="3" spans="1:12" s="38" customFormat="1" ht="18.95" customHeight="1" x14ac:dyDescent="0.25">
      <c r="A3" s="215" t="str">
        <f>'Notas a los Edos Financieros'!A3</f>
        <v>Correspondiente del 01 de Enero al 31 de Diciembre de 2021</v>
      </c>
      <c r="B3" s="216"/>
      <c r="C3" s="216"/>
      <c r="D3" s="216"/>
      <c r="E3" s="216"/>
      <c r="F3" s="216"/>
      <c r="G3" s="36" t="s">
        <v>182</v>
      </c>
      <c r="H3" s="47">
        <f>'Notas a los Edos Financieros'!D3</f>
        <v>4</v>
      </c>
      <c r="J3" s="148"/>
      <c r="K3" s="148"/>
      <c r="L3" s="148"/>
    </row>
    <row r="4" spans="1:12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12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12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12" x14ac:dyDescent="0.2">
      <c r="A8" s="44">
        <v>1114</v>
      </c>
      <c r="B8" s="42" t="s">
        <v>184</v>
      </c>
      <c r="C8" s="46">
        <v>0</v>
      </c>
    </row>
    <row r="9" spans="1:12" x14ac:dyDescent="0.2">
      <c r="A9" s="44">
        <v>1115</v>
      </c>
      <c r="B9" s="42" t="s">
        <v>185</v>
      </c>
      <c r="C9" s="46">
        <v>0</v>
      </c>
    </row>
    <row r="10" spans="1:12" x14ac:dyDescent="0.2">
      <c r="A10" s="44">
        <v>1121</v>
      </c>
      <c r="B10" s="42" t="s">
        <v>186</v>
      </c>
      <c r="C10" s="46">
        <v>0</v>
      </c>
    </row>
    <row r="11" spans="1:12" x14ac:dyDescent="0.2">
      <c r="A11" s="44">
        <v>1211</v>
      </c>
      <c r="B11" s="42" t="s">
        <v>187</v>
      </c>
      <c r="C11" s="46">
        <v>0</v>
      </c>
    </row>
    <row r="13" spans="1:12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12" x14ac:dyDescent="0.2">
      <c r="A14" s="43" t="s">
        <v>146</v>
      </c>
      <c r="B14" s="43" t="s">
        <v>143</v>
      </c>
      <c r="C14" s="43" t="s">
        <v>144</v>
      </c>
      <c r="D14" s="43">
        <v>2020</v>
      </c>
      <c r="E14" s="43">
        <f>D14-1</f>
        <v>2019</v>
      </c>
      <c r="F14" s="43">
        <f>E14-1</f>
        <v>2018</v>
      </c>
      <c r="G14" s="43">
        <f>F14-1</f>
        <v>2017</v>
      </c>
      <c r="H14" s="43" t="s">
        <v>170</v>
      </c>
    </row>
    <row r="15" spans="1:12" x14ac:dyDescent="0.2">
      <c r="A15" s="197">
        <v>1122</v>
      </c>
      <c r="B15" s="198" t="s">
        <v>188</v>
      </c>
      <c r="C15" s="199">
        <f>+C16</f>
        <v>1434000</v>
      </c>
      <c r="D15" s="199">
        <f>+D16</f>
        <v>907500</v>
      </c>
      <c r="E15" s="199">
        <f t="shared" ref="E15:G15" si="0">+E17</f>
        <v>0</v>
      </c>
      <c r="F15" s="199">
        <f t="shared" si="0"/>
        <v>0</v>
      </c>
      <c r="G15" s="199">
        <f t="shared" si="0"/>
        <v>0</v>
      </c>
      <c r="H15" s="157"/>
    </row>
    <row r="16" spans="1:12" x14ac:dyDescent="0.2">
      <c r="A16" s="197" t="s">
        <v>654</v>
      </c>
      <c r="B16" s="198" t="s">
        <v>655</v>
      </c>
      <c r="C16" s="199">
        <f>SUM(C17:C18)</f>
        <v>1434000</v>
      </c>
      <c r="D16" s="199">
        <f>SUM(D17:D18)</f>
        <v>907500</v>
      </c>
      <c r="E16" s="199">
        <f t="shared" ref="E16:G16" si="1">+E17</f>
        <v>0</v>
      </c>
      <c r="F16" s="199">
        <f t="shared" si="1"/>
        <v>0</v>
      </c>
      <c r="G16" s="199">
        <f t="shared" si="1"/>
        <v>0</v>
      </c>
      <c r="H16" s="157"/>
    </row>
    <row r="17" spans="1:8" ht="22.5" x14ac:dyDescent="0.2">
      <c r="A17" s="156" t="s">
        <v>841</v>
      </c>
      <c r="B17" s="157" t="s">
        <v>842</v>
      </c>
      <c r="C17" s="158">
        <v>526500</v>
      </c>
      <c r="D17" s="158">
        <v>0</v>
      </c>
      <c r="E17" s="158">
        <v>0</v>
      </c>
      <c r="F17" s="158">
        <v>0</v>
      </c>
      <c r="G17" s="158">
        <v>0</v>
      </c>
      <c r="H17" s="159" t="s">
        <v>833</v>
      </c>
    </row>
    <row r="18" spans="1:8" ht="22.5" x14ac:dyDescent="0.2">
      <c r="A18" s="156" t="s">
        <v>652</v>
      </c>
      <c r="B18" s="157" t="s">
        <v>653</v>
      </c>
      <c r="C18" s="158">
        <v>907500</v>
      </c>
      <c r="D18" s="158">
        <v>907500</v>
      </c>
      <c r="E18" s="158">
        <v>0</v>
      </c>
      <c r="F18" s="158">
        <v>0</v>
      </c>
      <c r="G18" s="158">
        <v>0</v>
      </c>
      <c r="H18" s="159" t="s">
        <v>833</v>
      </c>
    </row>
    <row r="19" spans="1:8" x14ac:dyDescent="0.2">
      <c r="A19" s="44">
        <v>1124</v>
      </c>
      <c r="B19" s="42" t="s">
        <v>189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1" spans="1:8" x14ac:dyDescent="0.2">
      <c r="A21" s="41" t="s">
        <v>576</v>
      </c>
      <c r="B21" s="41"/>
      <c r="C21" s="41"/>
      <c r="D21" s="41"/>
      <c r="E21" s="41"/>
      <c r="F21" s="41"/>
      <c r="G21" s="41"/>
      <c r="H21" s="41"/>
    </row>
    <row r="22" spans="1:8" x14ac:dyDescent="0.2">
      <c r="A22" s="43" t="s">
        <v>146</v>
      </c>
      <c r="B22" s="43" t="s">
        <v>143</v>
      </c>
      <c r="C22" s="43" t="s">
        <v>144</v>
      </c>
      <c r="D22" s="43" t="s">
        <v>190</v>
      </c>
      <c r="E22" s="43" t="s">
        <v>191</v>
      </c>
      <c r="F22" s="43" t="s">
        <v>192</v>
      </c>
      <c r="G22" s="43" t="s">
        <v>193</v>
      </c>
      <c r="H22" s="43" t="s">
        <v>194</v>
      </c>
    </row>
    <row r="23" spans="1:8" x14ac:dyDescent="0.2">
      <c r="A23" s="197">
        <v>1123</v>
      </c>
      <c r="B23" s="198" t="s">
        <v>195</v>
      </c>
      <c r="C23" s="199">
        <f>+C24</f>
        <v>0.27999999999999997</v>
      </c>
      <c r="D23" s="199">
        <f t="shared" ref="D23:G23" si="2">+D24</f>
        <v>0</v>
      </c>
      <c r="E23" s="199">
        <f t="shared" si="2"/>
        <v>0</v>
      </c>
      <c r="F23" s="199">
        <f t="shared" si="2"/>
        <v>0</v>
      </c>
      <c r="G23" s="199">
        <f t="shared" si="2"/>
        <v>0</v>
      </c>
      <c r="H23" s="150"/>
    </row>
    <row r="24" spans="1:8" x14ac:dyDescent="0.2">
      <c r="A24" s="197" t="s">
        <v>843</v>
      </c>
      <c r="B24" s="198" t="s">
        <v>844</v>
      </c>
      <c r="C24" s="199">
        <f>SUM(C25:C26)</f>
        <v>0.27999999999999997</v>
      </c>
      <c r="D24" s="199">
        <f t="shared" ref="D24:G24" si="3">SUM(D25:D26)</f>
        <v>0</v>
      </c>
      <c r="E24" s="199">
        <f t="shared" si="3"/>
        <v>0</v>
      </c>
      <c r="F24" s="199">
        <f t="shared" si="3"/>
        <v>0</v>
      </c>
      <c r="G24" s="199">
        <f t="shared" si="3"/>
        <v>0</v>
      </c>
      <c r="H24" s="150"/>
    </row>
    <row r="25" spans="1:8" x14ac:dyDescent="0.2">
      <c r="A25" s="153" t="s">
        <v>845</v>
      </c>
      <c r="B25" s="150" t="s">
        <v>846</v>
      </c>
      <c r="C25" s="46">
        <v>-0.02</v>
      </c>
      <c r="D25" s="46">
        <v>0</v>
      </c>
      <c r="E25" s="46">
        <v>0</v>
      </c>
      <c r="F25" s="46">
        <v>0</v>
      </c>
      <c r="G25" s="46">
        <v>0</v>
      </c>
      <c r="H25" s="150"/>
    </row>
    <row r="26" spans="1:8" x14ac:dyDescent="0.2">
      <c r="A26" s="153" t="s">
        <v>847</v>
      </c>
      <c r="B26" s="150" t="s">
        <v>848</v>
      </c>
      <c r="C26" s="46">
        <v>0.3</v>
      </c>
      <c r="D26" s="46">
        <v>0</v>
      </c>
      <c r="E26" s="46">
        <v>0</v>
      </c>
      <c r="F26" s="46">
        <v>0</v>
      </c>
      <c r="G26" s="46">
        <v>0</v>
      </c>
      <c r="H26" s="150"/>
    </row>
    <row r="27" spans="1:8" x14ac:dyDescent="0.2">
      <c r="A27" s="44">
        <v>1125</v>
      </c>
      <c r="B27" s="42" t="s">
        <v>196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8" x14ac:dyDescent="0.2">
      <c r="A28" s="140">
        <v>1126</v>
      </c>
      <c r="B28" s="141" t="s">
        <v>595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8" x14ac:dyDescent="0.2">
      <c r="A29" s="200">
        <v>1129</v>
      </c>
      <c r="B29" s="201" t="s">
        <v>596</v>
      </c>
      <c r="C29" s="199">
        <f>+C30</f>
        <v>2068308.26</v>
      </c>
      <c r="D29" s="199">
        <f t="shared" ref="D29:G30" si="4">+D30</f>
        <v>2068308.26</v>
      </c>
      <c r="E29" s="199">
        <f t="shared" si="4"/>
        <v>0</v>
      </c>
      <c r="F29" s="199">
        <f t="shared" si="4"/>
        <v>0</v>
      </c>
      <c r="G29" s="199">
        <f t="shared" si="4"/>
        <v>0</v>
      </c>
      <c r="H29" s="183"/>
    </row>
    <row r="30" spans="1:8" x14ac:dyDescent="0.2">
      <c r="A30" s="200" t="s">
        <v>656</v>
      </c>
      <c r="B30" s="201" t="s">
        <v>657</v>
      </c>
      <c r="C30" s="199">
        <f>+C31</f>
        <v>2068308.26</v>
      </c>
      <c r="D30" s="199">
        <f t="shared" si="4"/>
        <v>2068308.26</v>
      </c>
      <c r="E30" s="199">
        <f t="shared" si="4"/>
        <v>0</v>
      </c>
      <c r="F30" s="199">
        <f t="shared" si="4"/>
        <v>0</v>
      </c>
      <c r="G30" s="199">
        <f t="shared" si="4"/>
        <v>0</v>
      </c>
      <c r="H30" s="183"/>
    </row>
    <row r="31" spans="1:8" ht="22.5" x14ac:dyDescent="0.2">
      <c r="A31" s="160" t="s">
        <v>658</v>
      </c>
      <c r="B31" s="161" t="s">
        <v>659</v>
      </c>
      <c r="C31" s="158">
        <v>2068308.26</v>
      </c>
      <c r="D31" s="158">
        <v>2068308.26</v>
      </c>
      <c r="E31" s="158">
        <v>0</v>
      </c>
      <c r="F31" s="158">
        <v>0</v>
      </c>
      <c r="G31" s="158">
        <v>0</v>
      </c>
      <c r="H31" s="162" t="s">
        <v>834</v>
      </c>
    </row>
    <row r="32" spans="1:8" x14ac:dyDescent="0.2">
      <c r="A32" s="44">
        <v>1131</v>
      </c>
      <c r="B32" s="42" t="s">
        <v>197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8" x14ac:dyDescent="0.2">
      <c r="A33" s="44">
        <v>1132</v>
      </c>
      <c r="B33" s="42" t="s">
        <v>198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8" x14ac:dyDescent="0.2">
      <c r="A34" s="44">
        <v>1133</v>
      </c>
      <c r="B34" s="42" t="s">
        <v>199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8" x14ac:dyDescent="0.2">
      <c r="A35" s="44">
        <v>1134</v>
      </c>
      <c r="B35" s="42" t="s">
        <v>200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8" x14ac:dyDescent="0.2">
      <c r="A36" s="44">
        <v>1139</v>
      </c>
      <c r="B36" s="42" t="s">
        <v>201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8" spans="1:8" x14ac:dyDescent="0.2">
      <c r="A38" s="41" t="s">
        <v>600</v>
      </c>
      <c r="B38" s="41"/>
      <c r="C38" s="41"/>
      <c r="D38" s="41"/>
      <c r="E38" s="41"/>
      <c r="F38" s="41"/>
      <c r="G38" s="41"/>
      <c r="H38" s="41"/>
    </row>
    <row r="39" spans="1:8" x14ac:dyDescent="0.2">
      <c r="A39" s="43" t="s">
        <v>146</v>
      </c>
      <c r="B39" s="43" t="s">
        <v>143</v>
      </c>
      <c r="C39" s="43" t="s">
        <v>144</v>
      </c>
      <c r="D39" s="43" t="s">
        <v>150</v>
      </c>
      <c r="E39" s="43" t="s">
        <v>149</v>
      </c>
      <c r="F39" s="43" t="s">
        <v>202</v>
      </c>
      <c r="G39" s="43" t="s">
        <v>152</v>
      </c>
      <c r="H39" s="43"/>
    </row>
    <row r="40" spans="1:8" x14ac:dyDescent="0.2">
      <c r="A40" s="44">
        <v>1140</v>
      </c>
      <c r="B40" s="42" t="s">
        <v>203</v>
      </c>
      <c r="C40" s="46">
        <v>0</v>
      </c>
    </row>
    <row r="41" spans="1:8" x14ac:dyDescent="0.2">
      <c r="A41" s="44">
        <v>1141</v>
      </c>
      <c r="B41" s="42" t="s">
        <v>204</v>
      </c>
      <c r="C41" s="46">
        <v>0</v>
      </c>
    </row>
    <row r="42" spans="1:8" x14ac:dyDescent="0.2">
      <c r="A42" s="44">
        <v>1142</v>
      </c>
      <c r="B42" s="42" t="s">
        <v>205</v>
      </c>
      <c r="C42" s="46">
        <v>0</v>
      </c>
    </row>
    <row r="43" spans="1:8" x14ac:dyDescent="0.2">
      <c r="A43" s="44">
        <v>1143</v>
      </c>
      <c r="B43" s="42" t="s">
        <v>206</v>
      </c>
      <c r="C43" s="46">
        <v>0</v>
      </c>
    </row>
    <row r="44" spans="1:8" x14ac:dyDescent="0.2">
      <c r="A44" s="44">
        <v>1144</v>
      </c>
      <c r="B44" s="42" t="s">
        <v>207</v>
      </c>
      <c r="C44" s="46">
        <v>0</v>
      </c>
    </row>
    <row r="45" spans="1:8" x14ac:dyDescent="0.2">
      <c r="A45" s="44">
        <v>1145</v>
      </c>
      <c r="B45" s="42" t="s">
        <v>208</v>
      </c>
      <c r="C45" s="46">
        <v>0</v>
      </c>
    </row>
    <row r="47" spans="1:8" x14ac:dyDescent="0.2">
      <c r="A47" s="41" t="s">
        <v>577</v>
      </c>
      <c r="B47" s="41"/>
      <c r="C47" s="41"/>
      <c r="D47" s="41"/>
      <c r="E47" s="41"/>
      <c r="F47" s="41"/>
      <c r="G47" s="41"/>
      <c r="H47" s="41"/>
    </row>
    <row r="48" spans="1:8" x14ac:dyDescent="0.2">
      <c r="A48" s="43" t="s">
        <v>146</v>
      </c>
      <c r="B48" s="43" t="s">
        <v>143</v>
      </c>
      <c r="C48" s="43" t="s">
        <v>144</v>
      </c>
      <c r="D48" s="43" t="s">
        <v>148</v>
      </c>
      <c r="E48" s="43" t="s">
        <v>151</v>
      </c>
      <c r="F48" s="43" t="s">
        <v>209</v>
      </c>
      <c r="G48" s="43"/>
      <c r="H48" s="43"/>
    </row>
    <row r="49" spans="1:8" x14ac:dyDescent="0.2">
      <c r="A49" s="197">
        <v>1150</v>
      </c>
      <c r="B49" s="198" t="s">
        <v>210</v>
      </c>
      <c r="C49" s="199">
        <f>+C50</f>
        <v>909610.99000000011</v>
      </c>
      <c r="D49" s="198"/>
      <c r="E49" s="198"/>
      <c r="F49" s="198"/>
      <c r="G49" s="198"/>
      <c r="H49" s="182"/>
    </row>
    <row r="50" spans="1:8" x14ac:dyDescent="0.2">
      <c r="A50" s="197">
        <v>1151</v>
      </c>
      <c r="B50" s="198" t="s">
        <v>211</v>
      </c>
      <c r="C50" s="199">
        <f>SUM(C51:C78)</f>
        <v>909610.99000000011</v>
      </c>
      <c r="D50" s="198"/>
      <c r="E50" s="198"/>
      <c r="F50" s="198"/>
      <c r="G50" s="198"/>
      <c r="H50" s="182"/>
    </row>
    <row r="51" spans="1:8" x14ac:dyDescent="0.2">
      <c r="A51" s="44" t="s">
        <v>660</v>
      </c>
      <c r="B51" s="42" t="s">
        <v>661</v>
      </c>
      <c r="C51" s="46">
        <v>139944.4</v>
      </c>
      <c r="D51" s="44" t="s">
        <v>716</v>
      </c>
      <c r="E51" s="42" t="s">
        <v>717</v>
      </c>
    </row>
    <row r="52" spans="1:8" x14ac:dyDescent="0.2">
      <c r="A52" s="44" t="s">
        <v>662</v>
      </c>
      <c r="B52" s="42" t="s">
        <v>663</v>
      </c>
      <c r="C52" s="46">
        <v>60768.99</v>
      </c>
      <c r="D52" s="44" t="s">
        <v>716</v>
      </c>
      <c r="E52" s="42" t="s">
        <v>717</v>
      </c>
    </row>
    <row r="53" spans="1:8" x14ac:dyDescent="0.2">
      <c r="A53" s="44" t="s">
        <v>664</v>
      </c>
      <c r="B53" s="42" t="s">
        <v>665</v>
      </c>
      <c r="C53" s="46">
        <v>7741</v>
      </c>
      <c r="D53" s="44" t="s">
        <v>716</v>
      </c>
      <c r="E53" s="42" t="s">
        <v>717</v>
      </c>
    </row>
    <row r="54" spans="1:8" x14ac:dyDescent="0.2">
      <c r="A54" s="44" t="s">
        <v>666</v>
      </c>
      <c r="B54" s="42" t="s">
        <v>667</v>
      </c>
      <c r="C54" s="46">
        <v>21210.91</v>
      </c>
      <c r="D54" s="44" t="s">
        <v>716</v>
      </c>
      <c r="E54" s="42" t="s">
        <v>717</v>
      </c>
    </row>
    <row r="55" spans="1:8" x14ac:dyDescent="0.2">
      <c r="A55" s="44" t="s">
        <v>668</v>
      </c>
      <c r="B55" s="42" t="s">
        <v>669</v>
      </c>
      <c r="C55" s="46">
        <v>6628.93</v>
      </c>
      <c r="D55" s="44" t="s">
        <v>716</v>
      </c>
      <c r="E55" s="42" t="s">
        <v>717</v>
      </c>
    </row>
    <row r="56" spans="1:8" x14ac:dyDescent="0.2">
      <c r="A56" s="44" t="s">
        <v>670</v>
      </c>
      <c r="B56" s="42" t="s">
        <v>671</v>
      </c>
      <c r="C56" s="46">
        <v>2569.64</v>
      </c>
      <c r="D56" s="44" t="s">
        <v>716</v>
      </c>
      <c r="E56" s="42" t="s">
        <v>717</v>
      </c>
    </row>
    <row r="57" spans="1:8" x14ac:dyDescent="0.2">
      <c r="A57" s="44" t="s">
        <v>672</v>
      </c>
      <c r="B57" s="42" t="s">
        <v>673</v>
      </c>
      <c r="C57" s="46">
        <v>3489.66</v>
      </c>
      <c r="D57" s="44" t="s">
        <v>716</v>
      </c>
      <c r="E57" s="42" t="s">
        <v>717</v>
      </c>
    </row>
    <row r="58" spans="1:8" x14ac:dyDescent="0.2">
      <c r="A58" s="44" t="s">
        <v>674</v>
      </c>
      <c r="B58" s="42" t="s">
        <v>675</v>
      </c>
      <c r="C58" s="46">
        <v>965.07</v>
      </c>
      <c r="D58" s="44" t="s">
        <v>716</v>
      </c>
      <c r="E58" s="42" t="s">
        <v>717</v>
      </c>
    </row>
    <row r="59" spans="1:8" x14ac:dyDescent="0.2">
      <c r="A59" s="44" t="s">
        <v>676</v>
      </c>
      <c r="B59" s="42" t="s">
        <v>677</v>
      </c>
      <c r="C59" s="46">
        <v>1137.23</v>
      </c>
      <c r="D59" s="44" t="s">
        <v>716</v>
      </c>
      <c r="E59" s="42" t="s">
        <v>717</v>
      </c>
    </row>
    <row r="60" spans="1:8" x14ac:dyDescent="0.2">
      <c r="A60" s="44" t="s">
        <v>678</v>
      </c>
      <c r="B60" s="42" t="s">
        <v>679</v>
      </c>
      <c r="C60" s="46">
        <v>8907.6299999999992</v>
      </c>
      <c r="D60" s="44" t="s">
        <v>716</v>
      </c>
      <c r="E60" s="42" t="s">
        <v>717</v>
      </c>
    </row>
    <row r="61" spans="1:8" x14ac:dyDescent="0.2">
      <c r="A61" s="44" t="s">
        <v>680</v>
      </c>
      <c r="B61" s="42" t="s">
        <v>681</v>
      </c>
      <c r="C61" s="46">
        <v>55121.07</v>
      </c>
      <c r="D61" s="44" t="s">
        <v>716</v>
      </c>
      <c r="E61" s="42" t="s">
        <v>717</v>
      </c>
    </row>
    <row r="62" spans="1:8" x14ac:dyDescent="0.2">
      <c r="A62" s="44" t="s">
        <v>682</v>
      </c>
      <c r="B62" s="42" t="s">
        <v>683</v>
      </c>
      <c r="C62" s="46">
        <v>4889.1099999999997</v>
      </c>
      <c r="D62" s="44" t="s">
        <v>716</v>
      </c>
      <c r="E62" s="42" t="s">
        <v>717</v>
      </c>
    </row>
    <row r="63" spans="1:8" x14ac:dyDescent="0.2">
      <c r="A63" s="44" t="s">
        <v>684</v>
      </c>
      <c r="B63" s="42" t="s">
        <v>685</v>
      </c>
      <c r="C63" s="46">
        <v>4828.3</v>
      </c>
      <c r="D63" s="44" t="s">
        <v>716</v>
      </c>
      <c r="E63" s="42" t="s">
        <v>717</v>
      </c>
    </row>
    <row r="64" spans="1:8" x14ac:dyDescent="0.2">
      <c r="A64" s="44" t="s">
        <v>686</v>
      </c>
      <c r="B64" s="42" t="s">
        <v>687</v>
      </c>
      <c r="C64" s="46">
        <v>71540.399999999994</v>
      </c>
      <c r="D64" s="44" t="s">
        <v>716</v>
      </c>
      <c r="E64" s="42" t="s">
        <v>717</v>
      </c>
    </row>
    <row r="65" spans="1:8" x14ac:dyDescent="0.2">
      <c r="A65" s="44" t="s">
        <v>688</v>
      </c>
      <c r="B65" s="42" t="s">
        <v>689</v>
      </c>
      <c r="C65" s="46">
        <v>48063.8</v>
      </c>
      <c r="D65" s="44" t="s">
        <v>716</v>
      </c>
      <c r="E65" s="42" t="s">
        <v>717</v>
      </c>
    </row>
    <row r="66" spans="1:8" x14ac:dyDescent="0.2">
      <c r="A66" s="44" t="s">
        <v>690</v>
      </c>
      <c r="B66" s="42" t="s">
        <v>691</v>
      </c>
      <c r="C66" s="46">
        <v>2154.9499999999998</v>
      </c>
      <c r="D66" s="44" t="s">
        <v>716</v>
      </c>
      <c r="E66" s="42" t="s">
        <v>717</v>
      </c>
    </row>
    <row r="67" spans="1:8" x14ac:dyDescent="0.2">
      <c r="A67" s="44" t="s">
        <v>692</v>
      </c>
      <c r="B67" s="42" t="s">
        <v>693</v>
      </c>
      <c r="C67" s="46">
        <v>21539.82</v>
      </c>
      <c r="D67" s="44" t="s">
        <v>716</v>
      </c>
      <c r="E67" s="42" t="s">
        <v>717</v>
      </c>
    </row>
    <row r="68" spans="1:8" x14ac:dyDescent="0.2">
      <c r="A68" s="44" t="s">
        <v>694</v>
      </c>
      <c r="B68" s="42" t="s">
        <v>695</v>
      </c>
      <c r="C68" s="46">
        <v>17112.97</v>
      </c>
      <c r="D68" s="44" t="s">
        <v>716</v>
      </c>
      <c r="E68" s="42" t="s">
        <v>717</v>
      </c>
    </row>
    <row r="69" spans="1:8" x14ac:dyDescent="0.2">
      <c r="A69" s="44" t="s">
        <v>696</v>
      </c>
      <c r="B69" s="42" t="s">
        <v>697</v>
      </c>
      <c r="C69" s="46">
        <v>3269.1</v>
      </c>
      <c r="D69" s="44" t="s">
        <v>716</v>
      </c>
      <c r="E69" s="42" t="s">
        <v>717</v>
      </c>
    </row>
    <row r="70" spans="1:8" x14ac:dyDescent="0.2">
      <c r="A70" s="44" t="s">
        <v>698</v>
      </c>
      <c r="B70" s="42" t="s">
        <v>699</v>
      </c>
      <c r="C70" s="46">
        <v>293613.58</v>
      </c>
      <c r="D70" s="44" t="s">
        <v>716</v>
      </c>
      <c r="E70" s="42" t="s">
        <v>717</v>
      </c>
    </row>
    <row r="71" spans="1:8" x14ac:dyDescent="0.2">
      <c r="A71" s="44" t="s">
        <v>700</v>
      </c>
      <c r="B71" s="42" t="s">
        <v>701</v>
      </c>
      <c r="C71" s="46">
        <v>75442.7</v>
      </c>
      <c r="D71" s="44" t="s">
        <v>716</v>
      </c>
      <c r="E71" s="42" t="s">
        <v>717</v>
      </c>
    </row>
    <row r="72" spans="1:8" x14ac:dyDescent="0.2">
      <c r="A72" s="44" t="s">
        <v>702</v>
      </c>
      <c r="B72" s="42" t="s">
        <v>703</v>
      </c>
      <c r="C72" s="46">
        <v>69.81</v>
      </c>
      <c r="D72" s="44" t="s">
        <v>716</v>
      </c>
      <c r="E72" s="42" t="s">
        <v>717</v>
      </c>
    </row>
    <row r="73" spans="1:8" x14ac:dyDescent="0.2">
      <c r="A73" s="44" t="s">
        <v>704</v>
      </c>
      <c r="B73" s="42" t="s">
        <v>705</v>
      </c>
      <c r="C73" s="46">
        <v>306.02</v>
      </c>
      <c r="D73" s="44" t="s">
        <v>716</v>
      </c>
      <c r="E73" s="42" t="s">
        <v>717</v>
      </c>
    </row>
    <row r="74" spans="1:8" x14ac:dyDescent="0.2">
      <c r="A74" s="44" t="s">
        <v>706</v>
      </c>
      <c r="B74" s="42" t="s">
        <v>707</v>
      </c>
      <c r="C74" s="46">
        <v>12478.51</v>
      </c>
      <c r="D74" s="44" t="s">
        <v>716</v>
      </c>
      <c r="E74" s="42" t="s">
        <v>717</v>
      </c>
    </row>
    <row r="75" spans="1:8" x14ac:dyDescent="0.2">
      <c r="A75" s="44" t="s">
        <v>708</v>
      </c>
      <c r="B75" s="42" t="s">
        <v>709</v>
      </c>
      <c r="C75" s="46">
        <v>30286.720000000001</v>
      </c>
      <c r="D75" s="44" t="s">
        <v>716</v>
      </c>
      <c r="E75" s="42" t="s">
        <v>717</v>
      </c>
    </row>
    <row r="76" spans="1:8" x14ac:dyDescent="0.2">
      <c r="A76" s="44" t="s">
        <v>710</v>
      </c>
      <c r="B76" s="42" t="s">
        <v>711</v>
      </c>
      <c r="C76" s="46">
        <v>5954.92</v>
      </c>
      <c r="D76" s="44" t="s">
        <v>716</v>
      </c>
      <c r="E76" s="42" t="s">
        <v>717</v>
      </c>
    </row>
    <row r="77" spans="1:8" x14ac:dyDescent="0.2">
      <c r="A77" s="44" t="s">
        <v>712</v>
      </c>
      <c r="B77" s="42" t="s">
        <v>713</v>
      </c>
      <c r="C77" s="46">
        <v>972.42</v>
      </c>
      <c r="D77" s="44" t="s">
        <v>716</v>
      </c>
      <c r="E77" s="42" t="s">
        <v>717</v>
      </c>
    </row>
    <row r="78" spans="1:8" x14ac:dyDescent="0.2">
      <c r="A78" s="44" t="s">
        <v>714</v>
      </c>
      <c r="B78" s="42" t="s">
        <v>715</v>
      </c>
      <c r="C78" s="46">
        <v>8603.33</v>
      </c>
      <c r="D78" s="44" t="s">
        <v>716</v>
      </c>
      <c r="E78" s="42" t="s">
        <v>717</v>
      </c>
    </row>
    <row r="80" spans="1:8" x14ac:dyDescent="0.2">
      <c r="A80" s="41" t="s">
        <v>578</v>
      </c>
      <c r="B80" s="41"/>
      <c r="C80" s="41"/>
      <c r="D80" s="41"/>
      <c r="E80" s="41"/>
      <c r="F80" s="41"/>
      <c r="G80" s="41"/>
      <c r="H80" s="41"/>
    </row>
    <row r="81" spans="1:17" x14ac:dyDescent="0.2">
      <c r="A81" s="43" t="s">
        <v>146</v>
      </c>
      <c r="B81" s="43" t="s">
        <v>143</v>
      </c>
      <c r="C81" s="43" t="s">
        <v>144</v>
      </c>
      <c r="D81" s="43" t="s">
        <v>145</v>
      </c>
      <c r="E81" s="43" t="s">
        <v>194</v>
      </c>
      <c r="F81" s="43"/>
      <c r="G81" s="43"/>
      <c r="H81" s="43"/>
    </row>
    <row r="82" spans="1:17" x14ac:dyDescent="0.2">
      <c r="A82" s="44">
        <v>1213</v>
      </c>
      <c r="B82" s="42" t="s">
        <v>212</v>
      </c>
      <c r="C82" s="46">
        <v>0</v>
      </c>
    </row>
    <row r="84" spans="1:17" x14ac:dyDescent="0.2">
      <c r="A84" s="41" t="s">
        <v>579</v>
      </c>
      <c r="B84" s="41"/>
      <c r="C84" s="41"/>
      <c r="D84" s="41"/>
      <c r="E84" s="41"/>
      <c r="F84" s="41"/>
      <c r="G84" s="41"/>
      <c r="H84" s="41"/>
    </row>
    <row r="85" spans="1:17" x14ac:dyDescent="0.2">
      <c r="A85" s="43" t="s">
        <v>146</v>
      </c>
      <c r="B85" s="43" t="s">
        <v>143</v>
      </c>
      <c r="C85" s="43" t="s">
        <v>144</v>
      </c>
      <c r="D85" s="43"/>
      <c r="E85" s="43"/>
      <c r="F85" s="43"/>
      <c r="G85" s="43"/>
      <c r="H85" s="43"/>
    </row>
    <row r="86" spans="1:17" x14ac:dyDescent="0.2">
      <c r="A86" s="44">
        <v>1214</v>
      </c>
      <c r="B86" s="42" t="s">
        <v>213</v>
      </c>
      <c r="C86" s="46">
        <v>0</v>
      </c>
    </row>
    <row r="88" spans="1:17" x14ac:dyDescent="0.2">
      <c r="A88" s="41" t="s">
        <v>580</v>
      </c>
      <c r="B88" s="41"/>
      <c r="C88" s="41"/>
      <c r="D88" s="41"/>
      <c r="E88" s="41"/>
      <c r="F88" s="41"/>
      <c r="G88" s="41"/>
      <c r="H88" s="41"/>
    </row>
    <row r="89" spans="1:17" x14ac:dyDescent="0.2">
      <c r="A89" s="43" t="s">
        <v>146</v>
      </c>
      <c r="B89" s="43" t="s">
        <v>143</v>
      </c>
      <c r="C89" s="43" t="s">
        <v>144</v>
      </c>
      <c r="D89" s="43" t="s">
        <v>153</v>
      </c>
      <c r="E89" s="43" t="s">
        <v>154</v>
      </c>
      <c r="F89" s="43" t="s">
        <v>148</v>
      </c>
      <c r="G89" s="43" t="s">
        <v>214</v>
      </c>
      <c r="H89" s="43" t="s">
        <v>155</v>
      </c>
      <c r="I89" s="150"/>
      <c r="J89" s="151"/>
      <c r="K89" s="151"/>
      <c r="L89" s="151"/>
      <c r="M89" s="150"/>
      <c r="N89" s="150"/>
      <c r="O89" s="150"/>
      <c r="P89" s="150"/>
      <c r="Q89" s="150"/>
    </row>
    <row r="90" spans="1:17" x14ac:dyDescent="0.2">
      <c r="A90" s="197">
        <v>1230</v>
      </c>
      <c r="B90" s="198" t="s">
        <v>215</v>
      </c>
      <c r="C90" s="199">
        <f>+C91+C92+C93+C94+C95+C100+C101</f>
        <v>296080.78999999998</v>
      </c>
      <c r="D90" s="199">
        <f t="shared" ref="D90:E90" si="5">+D91+D92+D93+D94+D95+D100+D101</f>
        <v>0</v>
      </c>
      <c r="E90" s="199">
        <f t="shared" si="5"/>
        <v>0</v>
      </c>
      <c r="F90" s="198"/>
      <c r="G90" s="198"/>
      <c r="H90" s="182"/>
      <c r="I90" s="150"/>
      <c r="J90" s="151"/>
      <c r="K90" s="151"/>
      <c r="L90" s="151"/>
      <c r="M90" s="150"/>
      <c r="N90" s="150"/>
      <c r="O90" s="150"/>
      <c r="P90" s="150"/>
      <c r="Q90" s="150"/>
    </row>
    <row r="91" spans="1:17" x14ac:dyDescent="0.2">
      <c r="A91" s="44">
        <v>1231</v>
      </c>
      <c r="B91" s="42" t="s">
        <v>216</v>
      </c>
      <c r="C91" s="46">
        <v>0</v>
      </c>
      <c r="D91" s="46">
        <v>0</v>
      </c>
      <c r="E91" s="46">
        <v>0</v>
      </c>
      <c r="I91" s="150"/>
      <c r="J91" s="151"/>
      <c r="K91" s="151"/>
      <c r="L91" s="151"/>
      <c r="M91" s="150"/>
      <c r="N91" s="150"/>
      <c r="O91" s="150"/>
      <c r="P91" s="150"/>
      <c r="Q91" s="150"/>
    </row>
    <row r="92" spans="1:17" x14ac:dyDescent="0.2">
      <c r="A92" s="44">
        <v>1232</v>
      </c>
      <c r="B92" s="42" t="s">
        <v>217</v>
      </c>
      <c r="C92" s="46">
        <v>0</v>
      </c>
      <c r="D92" s="46">
        <v>0</v>
      </c>
      <c r="E92" s="46">
        <v>0</v>
      </c>
      <c r="I92" s="150"/>
      <c r="J92" s="151"/>
      <c r="K92" s="151"/>
      <c r="L92" s="151"/>
      <c r="M92" s="150"/>
      <c r="N92" s="150"/>
      <c r="O92" s="150"/>
      <c r="P92" s="150"/>
      <c r="Q92" s="150"/>
    </row>
    <row r="93" spans="1:17" x14ac:dyDescent="0.2">
      <c r="A93" s="44">
        <v>1233</v>
      </c>
      <c r="B93" s="42" t="s">
        <v>218</v>
      </c>
      <c r="C93" s="46">
        <v>0</v>
      </c>
      <c r="D93" s="46">
        <v>0</v>
      </c>
      <c r="E93" s="46">
        <v>0</v>
      </c>
      <c r="I93" s="150"/>
      <c r="J93" s="151"/>
      <c r="K93" s="151"/>
      <c r="L93" s="151"/>
      <c r="M93" s="150"/>
      <c r="N93" s="150"/>
      <c r="O93" s="150"/>
      <c r="P93" s="150"/>
      <c r="Q93" s="150"/>
    </row>
    <row r="94" spans="1:17" x14ac:dyDescent="0.2">
      <c r="A94" s="44">
        <v>1234</v>
      </c>
      <c r="B94" s="42" t="s">
        <v>219</v>
      </c>
      <c r="C94" s="46">
        <v>0</v>
      </c>
      <c r="D94" s="46">
        <v>0</v>
      </c>
      <c r="E94" s="46">
        <v>0</v>
      </c>
      <c r="I94" s="150"/>
      <c r="J94" s="151"/>
      <c r="K94" s="151"/>
      <c r="L94" s="151"/>
      <c r="M94" s="150"/>
      <c r="N94" s="150"/>
      <c r="O94" s="150"/>
      <c r="P94" s="150"/>
      <c r="Q94" s="150"/>
    </row>
    <row r="95" spans="1:17" x14ac:dyDescent="0.2">
      <c r="A95" s="163">
        <v>1235</v>
      </c>
      <c r="B95" s="164" t="s">
        <v>220</v>
      </c>
      <c r="C95" s="165">
        <f>+C96</f>
        <v>296080.78999999998</v>
      </c>
      <c r="D95" s="165">
        <f t="shared" ref="D95:E98" si="6">+D96</f>
        <v>0</v>
      </c>
      <c r="E95" s="165">
        <f t="shared" si="6"/>
        <v>0</v>
      </c>
      <c r="F95" s="164"/>
      <c r="G95" s="164"/>
      <c r="H95" s="164"/>
      <c r="I95" s="150"/>
      <c r="J95" s="151"/>
      <c r="K95" s="151"/>
      <c r="L95" s="151"/>
      <c r="M95" s="150"/>
      <c r="N95" s="150"/>
      <c r="O95" s="150"/>
      <c r="P95" s="150"/>
      <c r="Q95" s="150"/>
    </row>
    <row r="96" spans="1:17" x14ac:dyDescent="0.2">
      <c r="A96" s="197" t="s">
        <v>718</v>
      </c>
      <c r="B96" s="198" t="s">
        <v>719</v>
      </c>
      <c r="C96" s="199">
        <f>+C97</f>
        <v>296080.78999999998</v>
      </c>
      <c r="D96" s="199">
        <f t="shared" si="6"/>
        <v>0</v>
      </c>
      <c r="E96" s="199">
        <f t="shared" si="6"/>
        <v>0</v>
      </c>
      <c r="F96" s="198"/>
      <c r="G96" s="198"/>
      <c r="H96" s="182"/>
      <c r="I96" s="150"/>
      <c r="J96" s="151"/>
      <c r="K96" s="151"/>
      <c r="L96" s="151"/>
      <c r="M96" s="150"/>
      <c r="N96" s="150"/>
      <c r="O96" s="150"/>
      <c r="P96" s="150"/>
      <c r="Q96" s="150"/>
    </row>
    <row r="97" spans="1:19" x14ac:dyDescent="0.2">
      <c r="A97" s="197" t="s">
        <v>720</v>
      </c>
      <c r="B97" s="198" t="s">
        <v>721</v>
      </c>
      <c r="C97" s="199">
        <f>+C98</f>
        <v>296080.78999999998</v>
      </c>
      <c r="D97" s="199">
        <f t="shared" si="6"/>
        <v>0</v>
      </c>
      <c r="E97" s="199">
        <f t="shared" si="6"/>
        <v>0</v>
      </c>
      <c r="F97" s="198"/>
      <c r="G97" s="198"/>
      <c r="H97" s="182"/>
      <c r="I97" s="150"/>
      <c r="J97" s="151"/>
      <c r="K97" s="151"/>
      <c r="L97" s="151"/>
      <c r="M97" s="150"/>
      <c r="N97" s="150"/>
      <c r="O97" s="150"/>
      <c r="P97" s="150"/>
      <c r="Q97" s="150"/>
    </row>
    <row r="98" spans="1:19" x14ac:dyDescent="0.2">
      <c r="A98" s="197" t="s">
        <v>722</v>
      </c>
      <c r="B98" s="198" t="s">
        <v>723</v>
      </c>
      <c r="C98" s="199">
        <f>+C99</f>
        <v>296080.78999999998</v>
      </c>
      <c r="D98" s="199">
        <f t="shared" si="6"/>
        <v>0</v>
      </c>
      <c r="E98" s="199">
        <f t="shared" si="6"/>
        <v>0</v>
      </c>
      <c r="F98" s="198"/>
      <c r="G98" s="198"/>
      <c r="H98" s="182"/>
      <c r="I98" s="150"/>
      <c r="J98" s="151"/>
      <c r="K98" s="151"/>
      <c r="L98" s="151"/>
      <c r="M98" s="150"/>
      <c r="N98" s="150"/>
      <c r="O98" s="150"/>
      <c r="P98" s="150"/>
      <c r="Q98" s="150"/>
    </row>
    <row r="99" spans="1:19" x14ac:dyDescent="0.2">
      <c r="A99" s="44" t="s">
        <v>724</v>
      </c>
      <c r="B99" s="42" t="s">
        <v>723</v>
      </c>
      <c r="C99" s="46">
        <v>296080.78999999998</v>
      </c>
      <c r="D99" s="46"/>
      <c r="E99" s="46"/>
      <c r="F99" s="42" t="s">
        <v>785</v>
      </c>
      <c r="I99" s="150"/>
      <c r="J99" s="151"/>
      <c r="K99" s="151"/>
      <c r="L99" s="151"/>
      <c r="M99" s="150"/>
      <c r="N99" s="150"/>
      <c r="O99" s="150"/>
      <c r="P99" s="150"/>
      <c r="Q99" s="150"/>
    </row>
    <row r="100" spans="1:19" x14ac:dyDescent="0.2">
      <c r="A100" s="44">
        <v>1236</v>
      </c>
      <c r="B100" s="42" t="s">
        <v>221</v>
      </c>
      <c r="C100" s="46">
        <v>0</v>
      </c>
      <c r="D100" s="46">
        <v>0</v>
      </c>
      <c r="E100" s="46">
        <v>0</v>
      </c>
      <c r="I100" s="150"/>
      <c r="J100" s="151"/>
      <c r="K100" s="151"/>
      <c r="L100" s="151"/>
      <c r="M100" s="150"/>
      <c r="N100" s="150"/>
      <c r="O100" s="152"/>
      <c r="P100" s="150"/>
      <c r="Q100" s="151"/>
      <c r="R100" s="150"/>
      <c r="S100" s="150"/>
    </row>
    <row r="101" spans="1:19" x14ac:dyDescent="0.2">
      <c r="A101" s="44">
        <v>1239</v>
      </c>
      <c r="B101" s="42" t="s">
        <v>222</v>
      </c>
      <c r="C101" s="46">
        <v>0</v>
      </c>
      <c r="D101" s="46">
        <v>0</v>
      </c>
      <c r="E101" s="46">
        <v>0</v>
      </c>
      <c r="I101" s="150"/>
      <c r="J101" s="151"/>
      <c r="K101" s="151"/>
      <c r="L101" s="151"/>
      <c r="M101" s="150"/>
      <c r="N101" s="150"/>
      <c r="O101" s="150"/>
      <c r="P101" s="150"/>
      <c r="Q101" s="150"/>
      <c r="R101" s="150"/>
      <c r="S101" s="150"/>
    </row>
    <row r="102" spans="1:19" x14ac:dyDescent="0.2">
      <c r="A102" s="197">
        <v>1240</v>
      </c>
      <c r="B102" s="198" t="s">
        <v>223</v>
      </c>
      <c r="C102" s="199">
        <f>+C103+C108+C113+C116+C120+C123+C129+C130</f>
        <v>8473481.6399999987</v>
      </c>
      <c r="D102" s="199">
        <f t="shared" ref="D102:E102" si="7">+D103+D108+D113+D116+D120+D123+D129+D130</f>
        <v>613545.59994890029</v>
      </c>
      <c r="E102" s="199">
        <f t="shared" si="7"/>
        <v>4789243.6576230405</v>
      </c>
      <c r="F102" s="198"/>
      <c r="G102" s="198"/>
      <c r="H102" s="182"/>
      <c r="I102" s="151"/>
      <c r="J102" s="166"/>
      <c r="K102" s="154"/>
      <c r="L102" s="166"/>
      <c r="M102" s="151"/>
      <c r="N102" s="151"/>
      <c r="O102" s="150"/>
      <c r="P102" s="150"/>
      <c r="Q102" s="150"/>
      <c r="R102" s="150"/>
      <c r="S102" s="150"/>
    </row>
    <row r="103" spans="1:19" x14ac:dyDescent="0.2">
      <c r="A103" s="197">
        <v>1241</v>
      </c>
      <c r="B103" s="198" t="s">
        <v>224</v>
      </c>
      <c r="C103" s="199">
        <f>SUM(C104:C107)</f>
        <v>3123247.3499999996</v>
      </c>
      <c r="D103" s="199">
        <f t="shared" ref="D103:E103" si="8">SUM(D104:D107)</f>
        <v>146431.48154471884</v>
      </c>
      <c r="E103" s="199">
        <f t="shared" si="8"/>
        <v>1081704.8242447213</v>
      </c>
      <c r="F103" s="198"/>
      <c r="G103" s="198"/>
      <c r="H103" s="182"/>
      <c r="I103" s="151"/>
      <c r="J103" s="166"/>
      <c r="K103" s="154"/>
      <c r="L103" s="166"/>
      <c r="M103" s="151"/>
      <c r="N103" s="151"/>
      <c r="O103" s="150"/>
      <c r="P103" s="150"/>
      <c r="Q103" s="150"/>
      <c r="R103" s="150"/>
      <c r="S103" s="150"/>
    </row>
    <row r="104" spans="1:19" x14ac:dyDescent="0.2">
      <c r="A104" s="44" t="s">
        <v>725</v>
      </c>
      <c r="B104" s="42" t="s">
        <v>726</v>
      </c>
      <c r="C104" s="167">
        <v>1164314.1299999999</v>
      </c>
      <c r="D104" s="46">
        <v>41467.818813703285</v>
      </c>
      <c r="E104" s="46">
        <v>305906.05614703911</v>
      </c>
      <c r="F104" s="42" t="s">
        <v>785</v>
      </c>
      <c r="G104" s="146">
        <v>0.1</v>
      </c>
      <c r="I104" s="151"/>
      <c r="J104" s="166"/>
      <c r="K104" s="154"/>
      <c r="L104" s="166"/>
      <c r="M104" s="151"/>
      <c r="N104" s="151"/>
      <c r="O104" s="150"/>
      <c r="P104" s="150"/>
      <c r="Q104" s="151"/>
      <c r="R104" s="150"/>
      <c r="S104" s="150"/>
    </row>
    <row r="105" spans="1:19" x14ac:dyDescent="0.2">
      <c r="A105" s="44" t="s">
        <v>727</v>
      </c>
      <c r="B105" s="42" t="s">
        <v>728</v>
      </c>
      <c r="C105" s="167">
        <v>1487</v>
      </c>
      <c r="D105" s="46">
        <v>0</v>
      </c>
      <c r="E105" s="46">
        <v>1487</v>
      </c>
      <c r="F105" s="42" t="s">
        <v>785</v>
      </c>
      <c r="G105" s="146">
        <v>0.1</v>
      </c>
      <c r="I105" s="151"/>
      <c r="J105" s="166"/>
      <c r="K105" s="154"/>
      <c r="L105" s="166"/>
      <c r="M105" s="151"/>
      <c r="N105" s="151"/>
      <c r="O105" s="150"/>
      <c r="P105" s="150"/>
      <c r="Q105" s="151"/>
      <c r="R105" s="150"/>
      <c r="S105" s="150"/>
    </row>
    <row r="106" spans="1:19" x14ac:dyDescent="0.2">
      <c r="A106" s="44" t="s">
        <v>729</v>
      </c>
      <c r="B106" s="42" t="s">
        <v>730</v>
      </c>
      <c r="C106" s="167">
        <v>404034.09</v>
      </c>
      <c r="D106" s="46">
        <v>30055.955142777646</v>
      </c>
      <c r="E106" s="46">
        <v>221721.30014277762</v>
      </c>
      <c r="F106" s="42" t="s">
        <v>785</v>
      </c>
      <c r="G106" s="146">
        <v>0.1</v>
      </c>
      <c r="I106" s="151"/>
      <c r="J106" s="166"/>
      <c r="K106" s="154"/>
      <c r="L106" s="166"/>
      <c r="M106" s="151"/>
      <c r="N106" s="151"/>
      <c r="O106" s="150"/>
      <c r="P106" s="150"/>
      <c r="Q106" s="151"/>
      <c r="R106" s="150"/>
      <c r="S106" s="150"/>
    </row>
    <row r="107" spans="1:19" x14ac:dyDescent="0.2">
      <c r="A107" s="153" t="s">
        <v>731</v>
      </c>
      <c r="B107" s="150" t="s">
        <v>732</v>
      </c>
      <c r="C107" s="168">
        <v>1553412.13</v>
      </c>
      <c r="D107" s="151">
        <v>74907.707588237914</v>
      </c>
      <c r="E107" s="151">
        <v>552590.46795490454</v>
      </c>
      <c r="F107" s="150" t="s">
        <v>785</v>
      </c>
      <c r="G107" s="146">
        <v>0.1</v>
      </c>
      <c r="H107" s="150"/>
      <c r="I107" s="151"/>
      <c r="J107" s="166"/>
      <c r="K107" s="154"/>
      <c r="L107" s="166"/>
      <c r="M107" s="151"/>
      <c r="N107" s="151"/>
      <c r="O107" s="150"/>
      <c r="P107" s="150"/>
      <c r="Q107" s="151"/>
      <c r="R107" s="150"/>
      <c r="S107" s="150"/>
    </row>
    <row r="108" spans="1:19" x14ac:dyDescent="0.2">
      <c r="A108" s="197">
        <v>1242</v>
      </c>
      <c r="B108" s="198" t="s">
        <v>225</v>
      </c>
      <c r="C108" s="202">
        <f>+C109</f>
        <v>166370.85</v>
      </c>
      <c r="D108" s="199">
        <f t="shared" ref="D108:E108" si="9">+D109</f>
        <v>7984.7510086585307</v>
      </c>
      <c r="E108" s="199">
        <f t="shared" si="9"/>
        <v>60654.964758658527</v>
      </c>
      <c r="F108" s="199"/>
      <c r="G108" s="198"/>
      <c r="H108" s="182"/>
      <c r="I108" s="151"/>
      <c r="J108" s="166"/>
      <c r="K108" s="154"/>
      <c r="L108" s="166"/>
      <c r="M108" s="151"/>
      <c r="N108" s="151"/>
      <c r="O108" s="150"/>
      <c r="P108" s="150"/>
      <c r="Q108" s="150"/>
      <c r="R108" s="150"/>
      <c r="S108" s="150"/>
    </row>
    <row r="109" spans="1:19" x14ac:dyDescent="0.2">
      <c r="A109" s="197" t="s">
        <v>733</v>
      </c>
      <c r="B109" s="198" t="s">
        <v>734</v>
      </c>
      <c r="C109" s="202">
        <f>SUM(C110:C112)</f>
        <v>166370.85</v>
      </c>
      <c r="D109" s="199">
        <f t="shared" ref="D109:E109" si="10">SUM(D110:D112)</f>
        <v>7984.7510086585307</v>
      </c>
      <c r="E109" s="199">
        <f t="shared" si="10"/>
        <v>60654.964758658527</v>
      </c>
      <c r="F109" s="198"/>
      <c r="G109" s="198"/>
      <c r="H109" s="182"/>
      <c r="I109" s="151"/>
      <c r="J109" s="166"/>
      <c r="K109" s="154"/>
      <c r="L109" s="166"/>
      <c r="M109" s="151"/>
      <c r="N109" s="151"/>
      <c r="O109" s="150"/>
      <c r="P109" s="150"/>
      <c r="Q109" s="150"/>
      <c r="R109" s="150"/>
      <c r="S109" s="150"/>
    </row>
    <row r="110" spans="1:19" x14ac:dyDescent="0.2">
      <c r="A110" s="44" t="s">
        <v>735</v>
      </c>
      <c r="B110" s="42" t="s">
        <v>734</v>
      </c>
      <c r="C110" s="167">
        <v>161084.13</v>
      </c>
      <c r="D110" s="46">
        <v>7877.9178207980895</v>
      </c>
      <c r="E110" s="46">
        <v>58115.011595798089</v>
      </c>
      <c r="F110" s="42" t="s">
        <v>785</v>
      </c>
      <c r="G110" s="146">
        <v>0.1</v>
      </c>
      <c r="I110" s="151"/>
      <c r="J110" s="166"/>
      <c r="K110" s="154"/>
      <c r="L110" s="166"/>
      <c r="M110" s="151"/>
      <c r="N110" s="151"/>
      <c r="O110" s="150"/>
      <c r="P110" s="150"/>
      <c r="Q110" s="151"/>
      <c r="R110" s="150"/>
      <c r="S110" s="150"/>
    </row>
    <row r="111" spans="1:19" x14ac:dyDescent="0.2">
      <c r="A111" s="44" t="s">
        <v>736</v>
      </c>
      <c r="B111" s="42" t="s">
        <v>737</v>
      </c>
      <c r="C111" s="167">
        <v>3534.87</v>
      </c>
      <c r="D111" s="46">
        <v>106.83318786044107</v>
      </c>
      <c r="E111" s="46">
        <v>788.10316286044133</v>
      </c>
      <c r="F111" s="42" t="s">
        <v>785</v>
      </c>
      <c r="G111" s="146">
        <v>0.1</v>
      </c>
      <c r="I111" s="151"/>
      <c r="J111" s="166"/>
      <c r="K111" s="154"/>
      <c r="L111" s="166"/>
      <c r="M111" s="151"/>
      <c r="N111" s="151"/>
      <c r="O111" s="150"/>
      <c r="P111" s="150"/>
      <c r="Q111" s="151"/>
      <c r="R111" s="150"/>
      <c r="S111" s="150"/>
    </row>
    <row r="112" spans="1:19" x14ac:dyDescent="0.2">
      <c r="A112" s="44" t="s">
        <v>738</v>
      </c>
      <c r="B112" s="42" t="s">
        <v>739</v>
      </c>
      <c r="C112" s="167">
        <v>1751.85</v>
      </c>
      <c r="D112" s="46">
        <v>0</v>
      </c>
      <c r="E112" s="46">
        <v>1751.85</v>
      </c>
      <c r="F112" s="42" t="s">
        <v>785</v>
      </c>
      <c r="G112" s="146">
        <v>0.1</v>
      </c>
      <c r="I112" s="151"/>
      <c r="J112" s="166"/>
      <c r="K112" s="154"/>
      <c r="L112" s="166"/>
      <c r="M112" s="151"/>
      <c r="N112" s="151"/>
      <c r="O112" s="150"/>
      <c r="P112" s="150"/>
      <c r="Q112" s="151"/>
      <c r="R112" s="150"/>
      <c r="S112" s="150"/>
    </row>
    <row r="113" spans="1:19" x14ac:dyDescent="0.2">
      <c r="A113" s="197">
        <v>1243</v>
      </c>
      <c r="B113" s="198" t="s">
        <v>226</v>
      </c>
      <c r="C113" s="202">
        <f>+C114</f>
        <v>5108.1400000000003</v>
      </c>
      <c r="D113" s="199">
        <f t="shared" ref="D113:E114" si="11">+D114</f>
        <v>0</v>
      </c>
      <c r="E113" s="199">
        <f t="shared" si="11"/>
        <v>5108.1379999999999</v>
      </c>
      <c r="F113" s="198"/>
      <c r="G113" s="198"/>
      <c r="H113" s="182"/>
      <c r="I113" s="151"/>
      <c r="J113" s="166"/>
      <c r="K113" s="154"/>
      <c r="L113" s="166"/>
      <c r="M113" s="151"/>
      <c r="N113" s="151"/>
      <c r="O113" s="150"/>
      <c r="P113" s="150"/>
      <c r="Q113" s="150"/>
      <c r="R113" s="150"/>
      <c r="S113" s="150"/>
    </row>
    <row r="114" spans="1:19" x14ac:dyDescent="0.2">
      <c r="A114" s="197" t="s">
        <v>740</v>
      </c>
      <c r="B114" s="198" t="s">
        <v>741</v>
      </c>
      <c r="C114" s="202">
        <f>+C115</f>
        <v>5108.1400000000003</v>
      </c>
      <c r="D114" s="199">
        <f t="shared" si="11"/>
        <v>0</v>
      </c>
      <c r="E114" s="199">
        <f t="shared" si="11"/>
        <v>5108.1379999999999</v>
      </c>
      <c r="F114" s="198"/>
      <c r="G114" s="198"/>
      <c r="H114" s="182"/>
      <c r="I114" s="151"/>
      <c r="J114" s="166"/>
      <c r="K114" s="154"/>
      <c r="L114" s="166"/>
      <c r="M114" s="151"/>
      <c r="N114" s="151"/>
      <c r="O114" s="150"/>
      <c r="P114" s="150"/>
      <c r="Q114" s="150"/>
      <c r="R114" s="150"/>
      <c r="S114" s="150"/>
    </row>
    <row r="115" spans="1:19" x14ac:dyDescent="0.2">
      <c r="A115" s="44" t="s">
        <v>742</v>
      </c>
      <c r="B115" s="42" t="s">
        <v>741</v>
      </c>
      <c r="C115" s="167">
        <v>5108.1400000000003</v>
      </c>
      <c r="D115" s="46">
        <v>0</v>
      </c>
      <c r="E115" s="46">
        <v>5108.1379999999999</v>
      </c>
      <c r="F115" s="42" t="s">
        <v>785</v>
      </c>
      <c r="G115" s="146">
        <v>0.1</v>
      </c>
      <c r="I115" s="151"/>
      <c r="J115" s="166"/>
      <c r="K115" s="154"/>
      <c r="L115" s="166"/>
      <c r="M115" s="151"/>
      <c r="N115" s="151"/>
      <c r="O115" s="150"/>
      <c r="P115" s="150"/>
      <c r="Q115" s="151"/>
      <c r="R115" s="150"/>
      <c r="S115" s="150"/>
    </row>
    <row r="116" spans="1:19" x14ac:dyDescent="0.2">
      <c r="A116" s="197">
        <v>1244</v>
      </c>
      <c r="B116" s="198" t="s">
        <v>227</v>
      </c>
      <c r="C116" s="202">
        <f>SUM(C117:C119)</f>
        <v>4521956.92</v>
      </c>
      <c r="D116" s="199">
        <f t="shared" ref="D116:E116" si="12">SUM(D117:D119)</f>
        <v>417648.14415614266</v>
      </c>
      <c r="E116" s="199">
        <f t="shared" si="12"/>
        <v>3335589.7906848779</v>
      </c>
      <c r="F116" s="198"/>
      <c r="G116" s="198"/>
      <c r="H116" s="182"/>
      <c r="I116" s="151"/>
      <c r="J116" s="166"/>
      <c r="K116" s="154"/>
      <c r="L116" s="166"/>
      <c r="M116" s="151"/>
      <c r="N116" s="151"/>
      <c r="O116" s="150"/>
      <c r="P116" s="150"/>
      <c r="Q116" s="151"/>
      <c r="R116" s="150"/>
      <c r="S116" s="150"/>
    </row>
    <row r="117" spans="1:19" x14ac:dyDescent="0.2">
      <c r="A117" s="44" t="s">
        <v>743</v>
      </c>
      <c r="B117" s="42" t="s">
        <v>744</v>
      </c>
      <c r="C117" s="167">
        <v>4070026.56</v>
      </c>
      <c r="D117" s="46">
        <v>411975.59525144263</v>
      </c>
      <c r="E117" s="46">
        <v>3039123.6669181092</v>
      </c>
      <c r="F117" s="42" t="s">
        <v>785</v>
      </c>
      <c r="G117" s="146">
        <v>0.2</v>
      </c>
      <c r="I117" s="151"/>
      <c r="J117" s="166"/>
      <c r="K117" s="154"/>
      <c r="L117" s="166"/>
      <c r="M117" s="151"/>
      <c r="N117" s="151"/>
      <c r="O117" s="150"/>
      <c r="P117" s="150"/>
      <c r="Q117" s="151"/>
      <c r="R117" s="150"/>
      <c r="S117" s="150"/>
    </row>
    <row r="118" spans="1:19" x14ac:dyDescent="0.2">
      <c r="A118" s="44" t="s">
        <v>745</v>
      </c>
      <c r="B118" s="42" t="s">
        <v>746</v>
      </c>
      <c r="C118" s="167">
        <v>254620.01</v>
      </c>
      <c r="D118" s="46">
        <v>0</v>
      </c>
      <c r="E118" s="46">
        <v>254620.01</v>
      </c>
      <c r="F118" s="42" t="s">
        <v>785</v>
      </c>
      <c r="G118" s="146">
        <v>0.2</v>
      </c>
      <c r="I118" s="151"/>
      <c r="J118" s="166"/>
      <c r="K118" s="154"/>
      <c r="L118" s="166"/>
      <c r="M118" s="151"/>
      <c r="N118" s="151"/>
      <c r="O118" s="150"/>
      <c r="P118" s="150"/>
      <c r="Q118" s="151"/>
      <c r="R118" s="150"/>
      <c r="S118" s="150"/>
    </row>
    <row r="119" spans="1:19" x14ac:dyDescent="0.2">
      <c r="A119" s="44" t="s">
        <v>747</v>
      </c>
      <c r="B119" s="42" t="s">
        <v>748</v>
      </c>
      <c r="C119" s="167">
        <v>197310.35</v>
      </c>
      <c r="D119" s="46">
        <v>5672.5489047000265</v>
      </c>
      <c r="E119" s="46">
        <v>41846.113766768998</v>
      </c>
      <c r="F119" s="42" t="s">
        <v>785</v>
      </c>
      <c r="G119" s="146">
        <v>0.2</v>
      </c>
      <c r="I119" s="151"/>
      <c r="J119" s="166"/>
      <c r="K119" s="154"/>
      <c r="L119" s="166"/>
      <c r="M119" s="151"/>
      <c r="N119" s="151"/>
      <c r="O119" s="150"/>
      <c r="P119" s="150"/>
      <c r="Q119" s="151"/>
      <c r="R119" s="150"/>
      <c r="S119" s="150"/>
    </row>
    <row r="120" spans="1:19" x14ac:dyDescent="0.2">
      <c r="A120" s="197">
        <v>1245</v>
      </c>
      <c r="B120" s="198" t="s">
        <v>228</v>
      </c>
      <c r="C120" s="202">
        <f>SUM(C121:C122)</f>
        <v>160644.51</v>
      </c>
      <c r="D120" s="199">
        <f t="shared" ref="D120:E120" si="13">SUM(D121:D122)</f>
        <v>19839.186221605258</v>
      </c>
      <c r="E120" s="199">
        <f t="shared" si="13"/>
        <v>146533.69922160532</v>
      </c>
      <c r="F120" s="198"/>
      <c r="G120" s="198"/>
      <c r="H120" s="182"/>
      <c r="I120" s="151"/>
      <c r="J120" s="166"/>
      <c r="K120" s="154"/>
      <c r="L120" s="166"/>
      <c r="M120" s="151"/>
      <c r="N120" s="151"/>
      <c r="O120" s="150"/>
      <c r="P120" s="150"/>
      <c r="Q120" s="151"/>
      <c r="R120" s="150"/>
      <c r="S120" s="150"/>
    </row>
    <row r="121" spans="1:19" x14ac:dyDescent="0.2">
      <c r="A121" s="153" t="s">
        <v>749</v>
      </c>
      <c r="B121" s="42" t="s">
        <v>750</v>
      </c>
      <c r="C121" s="168">
        <v>160463.51</v>
      </c>
      <c r="D121" s="46">
        <v>19839.186221605258</v>
      </c>
      <c r="E121" s="46">
        <v>146352.69922160532</v>
      </c>
      <c r="F121" s="42" t="s">
        <v>785</v>
      </c>
      <c r="G121" s="146">
        <v>0.1</v>
      </c>
      <c r="I121" s="151"/>
      <c r="J121" s="166"/>
      <c r="K121" s="154"/>
      <c r="L121" s="166"/>
      <c r="M121" s="151"/>
      <c r="N121" s="151"/>
      <c r="O121" s="150"/>
      <c r="P121" s="150"/>
      <c r="Q121" s="151"/>
      <c r="R121" s="150"/>
      <c r="S121" s="150"/>
    </row>
    <row r="122" spans="1:19" x14ac:dyDescent="0.2">
      <c r="A122" s="44" t="s">
        <v>751</v>
      </c>
      <c r="B122" s="42" t="s">
        <v>752</v>
      </c>
      <c r="C122" s="167">
        <v>181</v>
      </c>
      <c r="D122" s="46">
        <v>0</v>
      </c>
      <c r="E122" s="46">
        <v>181</v>
      </c>
      <c r="F122" s="42" t="s">
        <v>785</v>
      </c>
      <c r="G122" s="146">
        <v>0.1</v>
      </c>
      <c r="I122" s="151"/>
      <c r="J122" s="166"/>
      <c r="K122" s="154"/>
      <c r="L122" s="166"/>
      <c r="M122" s="151"/>
      <c r="N122" s="151"/>
      <c r="O122" s="150"/>
      <c r="P122" s="150"/>
      <c r="Q122" s="151"/>
      <c r="R122" s="150"/>
      <c r="S122" s="150"/>
    </row>
    <row r="123" spans="1:19" x14ac:dyDescent="0.2">
      <c r="A123" s="197">
        <v>1246</v>
      </c>
      <c r="B123" s="198" t="s">
        <v>229</v>
      </c>
      <c r="C123" s="202">
        <f>SUM(C124:C128)</f>
        <v>496153.87</v>
      </c>
      <c r="D123" s="199">
        <f t="shared" ref="D123:E123" si="14">SUM(D124:D128)</f>
        <v>21642.037017775005</v>
      </c>
      <c r="E123" s="199">
        <f t="shared" si="14"/>
        <v>159652.24071317728</v>
      </c>
      <c r="F123" s="198"/>
      <c r="G123" s="198"/>
      <c r="H123" s="182"/>
      <c r="I123" s="151"/>
      <c r="J123" s="166"/>
      <c r="K123" s="154"/>
      <c r="L123" s="166"/>
      <c r="M123" s="151"/>
      <c r="N123" s="151"/>
      <c r="O123" s="150"/>
      <c r="P123" s="150"/>
      <c r="Q123" s="151"/>
      <c r="R123" s="150"/>
      <c r="S123" s="150"/>
    </row>
    <row r="124" spans="1:19" x14ac:dyDescent="0.2">
      <c r="A124" s="153" t="s">
        <v>753</v>
      </c>
      <c r="B124" s="42" t="s">
        <v>754</v>
      </c>
      <c r="C124" s="168">
        <v>64448.24</v>
      </c>
      <c r="D124" s="46">
        <v>5701.9415009350705</v>
      </c>
      <c r="E124" s="46">
        <v>42062.941500935063</v>
      </c>
      <c r="F124" s="42" t="s">
        <v>785</v>
      </c>
      <c r="G124" s="146">
        <v>0.1</v>
      </c>
      <c r="I124" s="151"/>
      <c r="J124" s="166"/>
      <c r="K124" s="154"/>
      <c r="L124" s="166"/>
      <c r="M124" s="151"/>
      <c r="N124" s="151"/>
      <c r="O124" s="150"/>
      <c r="P124" s="150"/>
      <c r="Q124" s="151"/>
      <c r="R124" s="150"/>
      <c r="S124" s="150"/>
    </row>
    <row r="125" spans="1:19" x14ac:dyDescent="0.2">
      <c r="A125" s="153" t="s">
        <v>755</v>
      </c>
      <c r="B125" s="42" t="s">
        <v>756</v>
      </c>
      <c r="C125" s="168">
        <v>348097.43</v>
      </c>
      <c r="D125" s="46">
        <v>7033.9674266439461</v>
      </c>
      <c r="E125" s="46">
        <v>51889.231122046229</v>
      </c>
      <c r="F125" s="42" t="s">
        <v>785</v>
      </c>
      <c r="G125" s="146">
        <v>0.1</v>
      </c>
      <c r="I125" s="151"/>
      <c r="J125" s="166"/>
      <c r="K125" s="154"/>
      <c r="L125" s="166"/>
      <c r="M125" s="151"/>
      <c r="N125" s="151"/>
      <c r="O125" s="150"/>
      <c r="P125" s="150"/>
      <c r="Q125" s="151"/>
      <c r="R125" s="150"/>
      <c r="S125" s="150"/>
    </row>
    <row r="126" spans="1:19" x14ac:dyDescent="0.2">
      <c r="A126" s="153" t="s">
        <v>757</v>
      </c>
      <c r="B126" s="42" t="s">
        <v>758</v>
      </c>
      <c r="C126" s="168">
        <v>52930.17</v>
      </c>
      <c r="D126" s="46">
        <v>8088.5319971476601</v>
      </c>
      <c r="E126" s="46">
        <v>59668.701997147655</v>
      </c>
      <c r="F126" s="42" t="s">
        <v>785</v>
      </c>
      <c r="G126" s="146">
        <v>0.1</v>
      </c>
      <c r="I126" s="151"/>
      <c r="J126" s="166"/>
      <c r="K126" s="154"/>
      <c r="L126" s="166"/>
      <c r="M126" s="151"/>
      <c r="N126" s="151"/>
      <c r="O126" s="150"/>
      <c r="P126" s="150"/>
      <c r="Q126" s="151"/>
      <c r="R126" s="150"/>
      <c r="S126" s="150"/>
    </row>
    <row r="127" spans="1:19" x14ac:dyDescent="0.2">
      <c r="A127" s="44" t="s">
        <v>759</v>
      </c>
      <c r="B127" s="42" t="s">
        <v>760</v>
      </c>
      <c r="C127" s="167">
        <v>12193</v>
      </c>
      <c r="D127" s="46">
        <v>0</v>
      </c>
      <c r="E127" s="46">
        <v>0</v>
      </c>
      <c r="F127" s="42" t="s">
        <v>785</v>
      </c>
      <c r="G127" s="146">
        <v>0.1</v>
      </c>
      <c r="I127" s="151"/>
      <c r="J127" s="166"/>
      <c r="K127" s="154"/>
      <c r="L127" s="166"/>
      <c r="M127" s="151"/>
      <c r="N127" s="151"/>
      <c r="O127" s="150"/>
      <c r="P127" s="150"/>
      <c r="Q127" s="151"/>
      <c r="R127" s="150"/>
      <c r="S127" s="150"/>
    </row>
    <row r="128" spans="1:19" x14ac:dyDescent="0.2">
      <c r="A128" s="44" t="s">
        <v>761</v>
      </c>
      <c r="B128" s="42" t="s">
        <v>762</v>
      </c>
      <c r="C128" s="167">
        <v>18485.03</v>
      </c>
      <c r="D128" s="46">
        <v>817.59609304832782</v>
      </c>
      <c r="E128" s="46">
        <v>6031.3660930483275</v>
      </c>
      <c r="F128" s="42" t="s">
        <v>785</v>
      </c>
      <c r="G128" s="146">
        <v>0.1</v>
      </c>
      <c r="I128" s="151"/>
      <c r="J128" s="166"/>
      <c r="K128" s="154"/>
      <c r="L128" s="166"/>
      <c r="M128" s="151"/>
      <c r="N128" s="151"/>
      <c r="O128" s="150"/>
      <c r="P128" s="150"/>
      <c r="Q128" s="151"/>
      <c r="R128" s="150"/>
      <c r="S128" s="150"/>
    </row>
    <row r="129" spans="1:19" x14ac:dyDescent="0.2">
      <c r="A129" s="44">
        <v>1247</v>
      </c>
      <c r="B129" s="42" t="s">
        <v>230</v>
      </c>
      <c r="C129" s="167">
        <v>0</v>
      </c>
      <c r="D129" s="46">
        <v>0</v>
      </c>
      <c r="E129" s="46">
        <v>0</v>
      </c>
      <c r="I129" s="151"/>
      <c r="J129" s="166"/>
      <c r="K129" s="154"/>
      <c r="L129" s="166"/>
      <c r="M129" s="151"/>
      <c r="N129" s="151"/>
      <c r="O129" s="150"/>
      <c r="P129" s="150"/>
      <c r="Q129" s="150"/>
      <c r="R129" s="150"/>
      <c r="S129" s="150"/>
    </row>
    <row r="130" spans="1:19" x14ac:dyDescent="0.2">
      <c r="A130" s="44">
        <v>1248</v>
      </c>
      <c r="B130" s="42" t="s">
        <v>231</v>
      </c>
      <c r="C130" s="167">
        <v>0</v>
      </c>
      <c r="D130" s="46">
        <v>0</v>
      </c>
      <c r="E130" s="46">
        <v>0</v>
      </c>
      <c r="I130" s="151"/>
      <c r="J130" s="166"/>
      <c r="K130" s="154"/>
      <c r="L130" s="166"/>
      <c r="M130" s="151"/>
      <c r="N130" s="151"/>
      <c r="O130" s="150"/>
      <c r="P130" s="150"/>
      <c r="Q130" s="150"/>
      <c r="R130" s="150"/>
      <c r="S130" s="150"/>
    </row>
    <row r="131" spans="1:19" x14ac:dyDescent="0.2">
      <c r="I131" s="151"/>
      <c r="J131" s="166"/>
      <c r="K131" s="154"/>
      <c r="L131" s="166"/>
      <c r="M131" s="151"/>
      <c r="N131" s="151"/>
      <c r="O131" s="150"/>
      <c r="P131" s="150"/>
      <c r="Q131" s="150"/>
      <c r="R131" s="150"/>
      <c r="S131" s="150"/>
    </row>
    <row r="132" spans="1:19" x14ac:dyDescent="0.2">
      <c r="A132" s="41" t="s">
        <v>581</v>
      </c>
      <c r="B132" s="41"/>
      <c r="C132" s="41"/>
      <c r="D132" s="41"/>
      <c r="E132" s="41"/>
      <c r="F132" s="41"/>
      <c r="G132" s="41"/>
      <c r="H132" s="41"/>
      <c r="I132" s="151"/>
      <c r="J132" s="166"/>
      <c r="K132" s="154"/>
      <c r="L132" s="166"/>
      <c r="M132" s="151"/>
      <c r="N132" s="151"/>
      <c r="O132" s="150"/>
      <c r="P132" s="150"/>
      <c r="Q132" s="150"/>
      <c r="R132" s="150"/>
      <c r="S132" s="150"/>
    </row>
    <row r="133" spans="1:19" x14ac:dyDescent="0.2">
      <c r="A133" s="43" t="s">
        <v>146</v>
      </c>
      <c r="B133" s="43" t="s">
        <v>143</v>
      </c>
      <c r="C133" s="43" t="s">
        <v>144</v>
      </c>
      <c r="D133" s="43" t="s">
        <v>156</v>
      </c>
      <c r="E133" s="43" t="s">
        <v>232</v>
      </c>
      <c r="F133" s="43" t="s">
        <v>148</v>
      </c>
      <c r="G133" s="43" t="s">
        <v>214</v>
      </c>
      <c r="H133" s="43" t="s">
        <v>155</v>
      </c>
      <c r="I133" s="151"/>
      <c r="J133" s="166"/>
      <c r="K133" s="154"/>
      <c r="L133" s="166"/>
      <c r="M133" s="151"/>
      <c r="N133" s="151"/>
      <c r="O133" s="150"/>
      <c r="P133" s="150"/>
      <c r="Q133" s="150"/>
      <c r="R133" s="150"/>
      <c r="S133" s="150"/>
    </row>
    <row r="134" spans="1:19" x14ac:dyDescent="0.2">
      <c r="A134" s="197">
        <v>1250</v>
      </c>
      <c r="B134" s="198" t="s">
        <v>233</v>
      </c>
      <c r="C134" s="199">
        <f>+C135+C139+C140+C141+C142</f>
        <v>1656805.34</v>
      </c>
      <c r="D134" s="199">
        <f t="shared" ref="D134:E134" si="15">+D135+D139+D140+D141+D142</f>
        <v>140651.16</v>
      </c>
      <c r="E134" s="199">
        <f t="shared" si="15"/>
        <v>681692.95</v>
      </c>
      <c r="F134" s="198"/>
      <c r="G134" s="198"/>
      <c r="H134" s="182"/>
      <c r="I134" s="151"/>
      <c r="J134" s="166"/>
      <c r="K134" s="154"/>
      <c r="L134" s="166"/>
      <c r="M134" s="151"/>
      <c r="N134" s="151"/>
      <c r="O134" s="150"/>
      <c r="P134" s="150"/>
      <c r="Q134" s="150"/>
      <c r="R134" s="150"/>
      <c r="S134" s="150"/>
    </row>
    <row r="135" spans="1:19" x14ac:dyDescent="0.2">
      <c r="A135" s="197">
        <v>1251</v>
      </c>
      <c r="B135" s="198" t="s">
        <v>234</v>
      </c>
      <c r="C135" s="199">
        <f>+C136</f>
        <v>1408757.34</v>
      </c>
      <c r="D135" s="199">
        <f t="shared" ref="D135:E137" si="16">+D136</f>
        <v>140651.16</v>
      </c>
      <c r="E135" s="199">
        <f t="shared" si="16"/>
        <v>433644.9499999999</v>
      </c>
      <c r="F135" s="198"/>
      <c r="G135" s="198"/>
      <c r="H135" s="182"/>
      <c r="I135" s="151"/>
      <c r="J135" s="166"/>
      <c r="K135" s="154"/>
      <c r="L135" s="166"/>
      <c r="M135" s="151"/>
      <c r="N135" s="151"/>
      <c r="O135" s="150"/>
      <c r="P135" s="150"/>
      <c r="Q135" s="150"/>
      <c r="R135" s="150"/>
      <c r="S135" s="150"/>
    </row>
    <row r="136" spans="1:19" x14ac:dyDescent="0.2">
      <c r="A136" s="197" t="s">
        <v>763</v>
      </c>
      <c r="B136" s="198" t="s">
        <v>764</v>
      </c>
      <c r="C136" s="199">
        <f>+C137</f>
        <v>1408757.34</v>
      </c>
      <c r="D136" s="199">
        <f t="shared" si="16"/>
        <v>140651.16</v>
      </c>
      <c r="E136" s="199">
        <f t="shared" si="16"/>
        <v>433644.9499999999</v>
      </c>
      <c r="F136" s="198"/>
      <c r="G136" s="198"/>
      <c r="H136" s="182"/>
      <c r="I136" s="151"/>
      <c r="J136" s="166"/>
      <c r="K136" s="154"/>
      <c r="L136" s="166"/>
      <c r="M136" s="151"/>
      <c r="N136" s="151"/>
      <c r="O136" s="150"/>
      <c r="P136" s="150"/>
      <c r="Q136" s="150"/>
      <c r="R136" s="150"/>
      <c r="S136" s="150"/>
    </row>
    <row r="137" spans="1:19" x14ac:dyDescent="0.2">
      <c r="A137" s="197" t="s">
        <v>765</v>
      </c>
      <c r="B137" s="198" t="s">
        <v>766</v>
      </c>
      <c r="C137" s="199">
        <f>+C138</f>
        <v>1408757.34</v>
      </c>
      <c r="D137" s="199">
        <f t="shared" si="16"/>
        <v>140651.16</v>
      </c>
      <c r="E137" s="199">
        <f t="shared" si="16"/>
        <v>433644.9499999999</v>
      </c>
      <c r="F137" s="198"/>
      <c r="G137" s="198"/>
      <c r="H137" s="182"/>
      <c r="I137" s="151"/>
      <c r="J137" s="166"/>
      <c r="K137" s="154"/>
      <c r="L137" s="166"/>
      <c r="M137" s="151"/>
      <c r="N137" s="151"/>
      <c r="O137" s="150"/>
      <c r="P137" s="150"/>
      <c r="Q137" s="150"/>
      <c r="R137" s="150"/>
      <c r="S137" s="150"/>
    </row>
    <row r="138" spans="1:19" x14ac:dyDescent="0.2">
      <c r="A138" s="44" t="s">
        <v>767</v>
      </c>
      <c r="B138" s="42" t="s">
        <v>768</v>
      </c>
      <c r="C138" s="46">
        <v>1408757.34</v>
      </c>
      <c r="D138" s="46">
        <v>140651.16</v>
      </c>
      <c r="E138" s="46">
        <v>433644.9499999999</v>
      </c>
      <c r="F138" s="42" t="s">
        <v>785</v>
      </c>
      <c r="G138" s="147">
        <v>0.05</v>
      </c>
      <c r="I138" s="151"/>
      <c r="J138" s="166"/>
      <c r="K138" s="154"/>
      <c r="L138" s="166"/>
      <c r="M138" s="151"/>
      <c r="N138" s="151"/>
      <c r="O138" s="150"/>
      <c r="P138" s="150"/>
      <c r="Q138" s="150"/>
      <c r="R138" s="150"/>
      <c r="S138" s="150"/>
    </row>
    <row r="139" spans="1:19" x14ac:dyDescent="0.2">
      <c r="A139" s="44">
        <v>1252</v>
      </c>
      <c r="B139" s="42" t="s">
        <v>235</v>
      </c>
      <c r="C139" s="46">
        <v>0</v>
      </c>
      <c r="D139" s="46">
        <v>0</v>
      </c>
      <c r="E139" s="46">
        <v>0</v>
      </c>
      <c r="I139" s="151"/>
      <c r="J139" s="166"/>
      <c r="K139" s="154"/>
      <c r="L139" s="166"/>
      <c r="M139" s="151"/>
      <c r="N139" s="150"/>
      <c r="O139" s="150"/>
      <c r="P139" s="150"/>
      <c r="Q139" s="150"/>
      <c r="R139" s="150"/>
      <c r="S139" s="150"/>
    </row>
    <row r="140" spans="1:19" x14ac:dyDescent="0.2">
      <c r="A140" s="44">
        <v>1253</v>
      </c>
      <c r="B140" s="42" t="s">
        <v>236</v>
      </c>
      <c r="C140" s="46">
        <v>0</v>
      </c>
      <c r="D140" s="46">
        <v>0</v>
      </c>
      <c r="E140" s="46">
        <v>0</v>
      </c>
      <c r="I140" s="151"/>
      <c r="J140" s="166"/>
      <c r="K140" s="154"/>
      <c r="L140" s="166"/>
      <c r="M140" s="151"/>
      <c r="N140" s="150"/>
      <c r="O140" s="150"/>
      <c r="P140" s="150"/>
      <c r="Q140" s="150"/>
      <c r="R140" s="150"/>
      <c r="S140" s="150"/>
    </row>
    <row r="141" spans="1:19" x14ac:dyDescent="0.2">
      <c r="A141" s="44">
        <v>1254</v>
      </c>
      <c r="B141" s="42" t="s">
        <v>237</v>
      </c>
      <c r="C141" s="46">
        <v>0</v>
      </c>
      <c r="D141" s="46">
        <v>0</v>
      </c>
      <c r="E141" s="46">
        <v>0</v>
      </c>
      <c r="I141" s="151"/>
      <c r="J141" s="166"/>
      <c r="K141" s="154"/>
      <c r="L141" s="166"/>
      <c r="M141" s="151"/>
      <c r="N141" s="150"/>
      <c r="O141" s="150"/>
      <c r="P141" s="150"/>
      <c r="Q141" s="150"/>
      <c r="R141" s="150"/>
      <c r="S141" s="150"/>
    </row>
    <row r="142" spans="1:19" x14ac:dyDescent="0.2">
      <c r="A142" s="197">
        <v>1259</v>
      </c>
      <c r="B142" s="198" t="s">
        <v>238</v>
      </c>
      <c r="C142" s="199">
        <f>+C143</f>
        <v>248048</v>
      </c>
      <c r="D142" s="199">
        <f t="shared" ref="D142:E144" si="17">+D143</f>
        <v>0</v>
      </c>
      <c r="E142" s="199">
        <f t="shared" si="17"/>
        <v>248048</v>
      </c>
      <c r="F142" s="198"/>
      <c r="G142" s="198"/>
      <c r="H142" s="182"/>
      <c r="I142" s="151"/>
      <c r="J142" s="166"/>
      <c r="K142" s="154"/>
      <c r="L142" s="166"/>
      <c r="M142" s="151"/>
      <c r="N142" s="150"/>
      <c r="O142" s="150"/>
      <c r="P142" s="150"/>
      <c r="Q142" s="150"/>
      <c r="R142" s="150"/>
      <c r="S142" s="150"/>
    </row>
    <row r="143" spans="1:19" x14ac:dyDescent="0.2">
      <c r="A143" s="197" t="s">
        <v>769</v>
      </c>
      <c r="B143" s="198" t="s">
        <v>764</v>
      </c>
      <c r="C143" s="199">
        <f>+C144</f>
        <v>248048</v>
      </c>
      <c r="D143" s="199">
        <f t="shared" si="17"/>
        <v>0</v>
      </c>
      <c r="E143" s="199">
        <f t="shared" si="17"/>
        <v>248048</v>
      </c>
      <c r="F143" s="198"/>
      <c r="G143" s="198"/>
      <c r="H143" s="182"/>
      <c r="I143" s="151"/>
      <c r="J143" s="166"/>
      <c r="K143" s="154"/>
      <c r="L143" s="166"/>
      <c r="M143" s="151"/>
      <c r="N143" s="150"/>
      <c r="O143" s="150"/>
      <c r="P143" s="150"/>
      <c r="Q143" s="150"/>
      <c r="R143" s="150"/>
      <c r="S143" s="150"/>
    </row>
    <row r="144" spans="1:19" x14ac:dyDescent="0.2">
      <c r="A144" s="197" t="s">
        <v>770</v>
      </c>
      <c r="B144" s="198" t="s">
        <v>771</v>
      </c>
      <c r="C144" s="199">
        <f>+C145</f>
        <v>248048</v>
      </c>
      <c r="D144" s="199">
        <f t="shared" si="17"/>
        <v>0</v>
      </c>
      <c r="E144" s="199">
        <f t="shared" si="17"/>
        <v>248048</v>
      </c>
      <c r="F144" s="198"/>
      <c r="G144" s="198"/>
      <c r="H144" s="182"/>
      <c r="I144" s="151"/>
      <c r="J144" s="166"/>
      <c r="K144" s="154"/>
      <c r="L144" s="166"/>
      <c r="M144" s="151"/>
      <c r="N144" s="150"/>
      <c r="O144" s="150"/>
      <c r="P144" s="150"/>
      <c r="Q144" s="150"/>
      <c r="R144" s="150"/>
      <c r="S144" s="150"/>
    </row>
    <row r="145" spans="1:19" x14ac:dyDescent="0.2">
      <c r="A145" s="44" t="s">
        <v>772</v>
      </c>
      <c r="B145" s="42" t="s">
        <v>773</v>
      </c>
      <c r="C145" s="46">
        <v>248048</v>
      </c>
      <c r="D145" s="46">
        <v>0</v>
      </c>
      <c r="E145" s="46">
        <v>248048</v>
      </c>
      <c r="F145" s="42" t="s">
        <v>785</v>
      </c>
      <c r="G145" s="147">
        <v>0.05</v>
      </c>
      <c r="I145" s="151"/>
      <c r="J145" s="166"/>
      <c r="K145" s="154"/>
      <c r="L145" s="166"/>
      <c r="M145" s="151"/>
      <c r="N145" s="150"/>
      <c r="O145" s="150"/>
      <c r="P145" s="150"/>
      <c r="Q145" s="150"/>
      <c r="R145" s="150"/>
      <c r="S145" s="150"/>
    </row>
    <row r="146" spans="1:19" x14ac:dyDescent="0.2">
      <c r="A146" s="44">
        <v>1270</v>
      </c>
      <c r="B146" s="42" t="s">
        <v>239</v>
      </c>
      <c r="C146" s="46">
        <v>0</v>
      </c>
      <c r="D146" s="46">
        <v>0</v>
      </c>
      <c r="E146" s="46">
        <v>0</v>
      </c>
      <c r="I146" s="151"/>
      <c r="J146" s="166"/>
      <c r="K146" s="151"/>
      <c r="L146" s="166"/>
      <c r="M146" s="150"/>
      <c r="N146" s="150"/>
      <c r="O146" s="150"/>
      <c r="P146" s="150"/>
      <c r="Q146" s="150"/>
      <c r="R146" s="150"/>
      <c r="S146" s="150"/>
    </row>
    <row r="147" spans="1:19" x14ac:dyDescent="0.2">
      <c r="A147" s="44">
        <v>1271</v>
      </c>
      <c r="B147" s="42" t="s">
        <v>240</v>
      </c>
      <c r="C147" s="46">
        <v>0</v>
      </c>
      <c r="D147" s="46">
        <v>0</v>
      </c>
      <c r="E147" s="46">
        <v>0</v>
      </c>
      <c r="I147" s="151"/>
      <c r="J147" s="166"/>
      <c r="K147" s="151"/>
      <c r="L147" s="166"/>
      <c r="M147" s="150"/>
      <c r="N147" s="150"/>
      <c r="O147" s="150"/>
      <c r="P147" s="150"/>
      <c r="Q147" s="150"/>
      <c r="R147" s="150"/>
      <c r="S147" s="150"/>
    </row>
    <row r="148" spans="1:19" x14ac:dyDescent="0.2">
      <c r="A148" s="44">
        <v>1272</v>
      </c>
      <c r="B148" s="42" t="s">
        <v>241</v>
      </c>
      <c r="C148" s="46">
        <v>0</v>
      </c>
      <c r="D148" s="46">
        <v>0</v>
      </c>
      <c r="E148" s="46">
        <v>0</v>
      </c>
      <c r="I148" s="151"/>
      <c r="J148" s="166"/>
      <c r="K148" s="151"/>
      <c r="L148" s="166"/>
      <c r="M148" s="150"/>
      <c r="N148" s="150"/>
      <c r="O148" s="150"/>
      <c r="P148" s="150"/>
      <c r="Q148" s="150"/>
      <c r="R148" s="150"/>
      <c r="S148" s="150"/>
    </row>
    <row r="149" spans="1:19" x14ac:dyDescent="0.2">
      <c r="A149" s="44">
        <v>1273</v>
      </c>
      <c r="B149" s="42" t="s">
        <v>242</v>
      </c>
      <c r="C149" s="46">
        <v>0</v>
      </c>
      <c r="D149" s="46">
        <v>0</v>
      </c>
      <c r="E149" s="46">
        <v>0</v>
      </c>
      <c r="I149" s="151"/>
      <c r="J149" s="166"/>
      <c r="K149" s="151"/>
      <c r="L149" s="166"/>
      <c r="M149" s="150"/>
      <c r="N149" s="150"/>
      <c r="O149" s="150"/>
      <c r="P149" s="150"/>
      <c r="Q149" s="150"/>
      <c r="R149" s="150"/>
      <c r="S149" s="150"/>
    </row>
    <row r="150" spans="1:19" x14ac:dyDescent="0.2">
      <c r="A150" s="44">
        <v>1274</v>
      </c>
      <c r="B150" s="42" t="s">
        <v>243</v>
      </c>
      <c r="C150" s="46">
        <v>0</v>
      </c>
      <c r="D150" s="46">
        <v>0</v>
      </c>
      <c r="E150" s="46">
        <v>0</v>
      </c>
      <c r="I150" s="151"/>
      <c r="J150" s="166"/>
      <c r="K150" s="151"/>
      <c r="L150" s="166"/>
      <c r="M150" s="150"/>
      <c r="N150" s="150"/>
      <c r="O150" s="150"/>
      <c r="P150" s="150"/>
      <c r="Q150" s="150"/>
      <c r="R150" s="150"/>
      <c r="S150" s="150"/>
    </row>
    <row r="151" spans="1:19" x14ac:dyDescent="0.2">
      <c r="A151" s="44">
        <v>1275</v>
      </c>
      <c r="B151" s="42" t="s">
        <v>244</v>
      </c>
      <c r="C151" s="46">
        <v>0</v>
      </c>
      <c r="D151" s="46">
        <v>0</v>
      </c>
      <c r="E151" s="46">
        <v>0</v>
      </c>
      <c r="I151" s="151"/>
      <c r="J151" s="166"/>
      <c r="K151" s="151"/>
      <c r="L151" s="166"/>
      <c r="M151" s="150"/>
      <c r="N151" s="150"/>
      <c r="O151" s="150"/>
      <c r="P151" s="150"/>
      <c r="Q151" s="150"/>
      <c r="R151" s="150"/>
      <c r="S151" s="150"/>
    </row>
    <row r="152" spans="1:19" x14ac:dyDescent="0.2">
      <c r="A152" s="44">
        <v>1279</v>
      </c>
      <c r="B152" s="42" t="s">
        <v>245</v>
      </c>
      <c r="C152" s="46">
        <v>0</v>
      </c>
      <c r="D152" s="46">
        <v>0</v>
      </c>
      <c r="E152" s="46">
        <v>0</v>
      </c>
      <c r="I152" s="151"/>
      <c r="J152" s="166"/>
      <c r="K152" s="151"/>
      <c r="L152" s="166"/>
      <c r="M152" s="150"/>
      <c r="N152" s="150"/>
      <c r="O152" s="150"/>
      <c r="P152" s="150"/>
      <c r="Q152" s="150"/>
      <c r="R152" s="150"/>
      <c r="S152" s="150"/>
    </row>
    <row r="153" spans="1:19" x14ac:dyDescent="0.2">
      <c r="I153" s="150"/>
      <c r="J153" s="151"/>
      <c r="K153" s="151"/>
      <c r="L153" s="151"/>
      <c r="M153" s="150"/>
      <c r="N153" s="150"/>
      <c r="O153" s="150"/>
      <c r="P153" s="150"/>
      <c r="Q153" s="150"/>
      <c r="R153" s="150"/>
      <c r="S153" s="150"/>
    </row>
    <row r="154" spans="1:19" x14ac:dyDescent="0.2">
      <c r="A154" s="41" t="s">
        <v>582</v>
      </c>
      <c r="B154" s="41"/>
      <c r="C154" s="41"/>
      <c r="D154" s="41"/>
      <c r="E154" s="41"/>
      <c r="F154" s="41"/>
      <c r="G154" s="41"/>
      <c r="H154" s="41"/>
      <c r="I154" s="150"/>
      <c r="J154" s="151"/>
      <c r="K154" s="151"/>
      <c r="L154" s="151"/>
      <c r="M154" s="150"/>
      <c r="N154" s="150"/>
      <c r="O154" s="150"/>
      <c r="P154" s="150"/>
      <c r="Q154" s="150"/>
      <c r="R154" s="150"/>
      <c r="S154" s="150"/>
    </row>
    <row r="155" spans="1:19" x14ac:dyDescent="0.2">
      <c r="A155" s="43" t="s">
        <v>146</v>
      </c>
      <c r="B155" s="43" t="s">
        <v>143</v>
      </c>
      <c r="C155" s="43" t="s">
        <v>144</v>
      </c>
      <c r="D155" s="43" t="s">
        <v>246</v>
      </c>
      <c r="E155" s="43"/>
      <c r="F155" s="43"/>
      <c r="G155" s="43"/>
      <c r="H155" s="43"/>
      <c r="I155" s="150"/>
      <c r="J155" s="151"/>
      <c r="K155" s="151"/>
      <c r="L155" s="151"/>
      <c r="M155" s="150"/>
      <c r="N155" s="150"/>
      <c r="O155" s="150"/>
      <c r="P155" s="150"/>
      <c r="Q155" s="150"/>
      <c r="R155" s="150"/>
      <c r="S155" s="150"/>
    </row>
    <row r="156" spans="1:19" x14ac:dyDescent="0.2">
      <c r="A156" s="44">
        <v>1160</v>
      </c>
      <c r="B156" s="42" t="s">
        <v>247</v>
      </c>
      <c r="C156" s="46">
        <v>0</v>
      </c>
      <c r="I156" s="150"/>
      <c r="J156" s="151"/>
      <c r="K156" s="151"/>
      <c r="L156" s="151"/>
      <c r="M156" s="150"/>
      <c r="N156" s="150"/>
      <c r="O156" s="150"/>
      <c r="P156" s="150"/>
      <c r="Q156" s="150"/>
      <c r="R156" s="150"/>
      <c r="S156" s="150"/>
    </row>
    <row r="157" spans="1:19" x14ac:dyDescent="0.2">
      <c r="A157" s="44">
        <v>1161</v>
      </c>
      <c r="B157" s="42" t="s">
        <v>248</v>
      </c>
      <c r="C157" s="46">
        <v>0</v>
      </c>
      <c r="I157" s="150"/>
      <c r="J157" s="151"/>
      <c r="K157" s="151"/>
      <c r="L157" s="151"/>
      <c r="M157" s="150"/>
      <c r="N157" s="150"/>
      <c r="O157" s="150"/>
      <c r="P157" s="150"/>
      <c r="Q157" s="150"/>
      <c r="R157" s="150"/>
      <c r="S157" s="150"/>
    </row>
    <row r="158" spans="1:19" x14ac:dyDescent="0.2">
      <c r="A158" s="44">
        <v>1162</v>
      </c>
      <c r="B158" s="42" t="s">
        <v>249</v>
      </c>
      <c r="C158" s="46">
        <v>0</v>
      </c>
      <c r="I158" s="150"/>
      <c r="J158" s="151"/>
      <c r="K158" s="151"/>
      <c r="L158" s="151"/>
      <c r="M158" s="150"/>
      <c r="N158" s="150"/>
      <c r="O158" s="150"/>
      <c r="P158" s="150"/>
      <c r="Q158" s="150"/>
      <c r="R158" s="150"/>
      <c r="S158" s="150"/>
    </row>
    <row r="159" spans="1:19" x14ac:dyDescent="0.2">
      <c r="I159" s="150"/>
      <c r="J159" s="151"/>
      <c r="K159" s="151"/>
      <c r="L159" s="151"/>
      <c r="M159" s="150"/>
      <c r="N159" s="150"/>
      <c r="O159" s="150"/>
      <c r="P159" s="150"/>
      <c r="Q159" s="150"/>
      <c r="R159" s="150"/>
      <c r="S159" s="150"/>
    </row>
    <row r="160" spans="1:19" x14ac:dyDescent="0.2">
      <c r="A160" s="41" t="s">
        <v>583</v>
      </c>
      <c r="B160" s="41"/>
      <c r="C160" s="41"/>
      <c r="D160" s="41"/>
      <c r="E160" s="41"/>
      <c r="F160" s="41"/>
      <c r="G160" s="41"/>
      <c r="H160" s="41"/>
      <c r="I160" s="150"/>
      <c r="J160" s="151"/>
      <c r="K160" s="151"/>
      <c r="L160" s="151"/>
      <c r="M160" s="150"/>
      <c r="N160" s="150"/>
      <c r="O160" s="150"/>
      <c r="P160" s="150"/>
      <c r="Q160" s="150"/>
      <c r="R160" s="150"/>
      <c r="S160" s="150"/>
    </row>
    <row r="161" spans="1:19" x14ac:dyDescent="0.2">
      <c r="A161" s="43" t="s">
        <v>146</v>
      </c>
      <c r="B161" s="43" t="s">
        <v>143</v>
      </c>
      <c r="C161" s="43" t="s">
        <v>144</v>
      </c>
      <c r="D161" s="43" t="s">
        <v>194</v>
      </c>
      <c r="E161" s="43"/>
      <c r="F161" s="43"/>
      <c r="G161" s="43"/>
      <c r="H161" s="43"/>
      <c r="I161" s="150"/>
      <c r="J161" s="151"/>
      <c r="K161" s="151"/>
      <c r="L161" s="151"/>
      <c r="M161" s="150"/>
      <c r="N161" s="150"/>
      <c r="O161" s="150"/>
      <c r="P161" s="150"/>
      <c r="Q161" s="150"/>
      <c r="R161" s="150"/>
      <c r="S161" s="150"/>
    </row>
    <row r="162" spans="1:19" x14ac:dyDescent="0.2">
      <c r="A162" s="44">
        <v>1290</v>
      </c>
      <c r="B162" s="42" t="s">
        <v>250</v>
      </c>
      <c r="C162" s="46">
        <v>0</v>
      </c>
      <c r="I162" s="150"/>
      <c r="J162" s="151"/>
      <c r="K162" s="151"/>
      <c r="L162" s="151"/>
      <c r="M162" s="150"/>
      <c r="N162" s="150"/>
      <c r="O162" s="150"/>
      <c r="P162" s="150"/>
      <c r="Q162" s="150"/>
      <c r="R162" s="150"/>
      <c r="S162" s="150"/>
    </row>
    <row r="163" spans="1:19" x14ac:dyDescent="0.2">
      <c r="A163" s="44">
        <v>1291</v>
      </c>
      <c r="B163" s="42" t="s">
        <v>251</v>
      </c>
      <c r="C163" s="46">
        <v>0</v>
      </c>
      <c r="I163" s="150"/>
      <c r="J163" s="151"/>
      <c r="K163" s="151"/>
      <c r="L163" s="151"/>
      <c r="M163" s="150"/>
      <c r="N163" s="150"/>
      <c r="O163" s="150"/>
      <c r="P163" s="150"/>
      <c r="Q163" s="150"/>
      <c r="R163" s="150"/>
      <c r="S163" s="150"/>
    </row>
    <row r="164" spans="1:19" x14ac:dyDescent="0.2">
      <c r="A164" s="44">
        <v>1292</v>
      </c>
      <c r="B164" s="42" t="s">
        <v>252</v>
      </c>
      <c r="C164" s="46">
        <v>0</v>
      </c>
      <c r="I164" s="150"/>
      <c r="J164" s="151"/>
      <c r="K164" s="151"/>
      <c r="L164" s="151"/>
      <c r="M164" s="150"/>
      <c r="N164" s="150"/>
      <c r="O164" s="150"/>
      <c r="P164" s="150"/>
      <c r="Q164" s="150"/>
      <c r="R164" s="150"/>
      <c r="S164" s="150"/>
    </row>
    <row r="165" spans="1:19" x14ac:dyDescent="0.2">
      <c r="A165" s="44">
        <v>1293</v>
      </c>
      <c r="B165" s="42" t="s">
        <v>253</v>
      </c>
      <c r="C165" s="46">
        <v>0</v>
      </c>
      <c r="I165" s="150"/>
      <c r="J165" s="151"/>
      <c r="K165" s="151"/>
      <c r="L165" s="151"/>
      <c r="M165" s="150"/>
      <c r="N165" s="150"/>
      <c r="O165" s="150"/>
      <c r="P165" s="150"/>
      <c r="Q165" s="150"/>
      <c r="R165" s="150"/>
      <c r="S165" s="150"/>
    </row>
    <row r="166" spans="1:19" x14ac:dyDescent="0.2">
      <c r="I166" s="150"/>
      <c r="J166" s="151"/>
      <c r="K166" s="151"/>
      <c r="L166" s="151"/>
      <c r="M166" s="150"/>
      <c r="N166" s="150"/>
      <c r="O166" s="150"/>
      <c r="P166" s="150"/>
      <c r="Q166" s="150"/>
      <c r="R166" s="150"/>
      <c r="S166" s="150"/>
    </row>
    <row r="167" spans="1:19" x14ac:dyDescent="0.2">
      <c r="A167" s="41" t="s">
        <v>584</v>
      </c>
      <c r="B167" s="41"/>
      <c r="C167" s="41"/>
      <c r="D167" s="41"/>
      <c r="E167" s="41"/>
      <c r="F167" s="41"/>
      <c r="G167" s="41"/>
      <c r="H167" s="41"/>
      <c r="I167" s="150"/>
      <c r="J167" s="151"/>
      <c r="K167" s="151"/>
      <c r="L167" s="151"/>
      <c r="M167" s="150"/>
      <c r="N167" s="150"/>
      <c r="O167" s="150"/>
      <c r="P167" s="150"/>
      <c r="Q167" s="150"/>
      <c r="R167" s="150"/>
      <c r="S167" s="150"/>
    </row>
    <row r="168" spans="1:19" x14ac:dyDescent="0.2">
      <c r="A168" s="43" t="s">
        <v>146</v>
      </c>
      <c r="B168" s="43" t="s">
        <v>143</v>
      </c>
      <c r="C168" s="43" t="s">
        <v>144</v>
      </c>
      <c r="D168" s="43" t="s">
        <v>190</v>
      </c>
      <c r="E168" s="43" t="s">
        <v>191</v>
      </c>
      <c r="F168" s="43" t="s">
        <v>192</v>
      </c>
      <c r="G168" s="43" t="s">
        <v>254</v>
      </c>
      <c r="H168" s="43" t="s">
        <v>255</v>
      </c>
      <c r="I168" s="150"/>
      <c r="J168" s="151"/>
      <c r="K168" s="151"/>
      <c r="L168" s="151"/>
      <c r="M168" s="150"/>
      <c r="N168" s="150"/>
      <c r="O168" s="150"/>
      <c r="P168" s="150"/>
      <c r="Q168" s="150"/>
      <c r="R168" s="150"/>
      <c r="S168" s="150"/>
    </row>
    <row r="169" spans="1:19" x14ac:dyDescent="0.2">
      <c r="A169" s="197">
        <v>2110</v>
      </c>
      <c r="B169" s="198" t="s">
        <v>256</v>
      </c>
      <c r="C169" s="199">
        <f>+C170+C171+C183+C184+C185+C186+C187+C192+C193</f>
        <v>1032297.16</v>
      </c>
      <c r="D169" s="199">
        <f>+D170+D171+D183+D184+D185+D186+D187+D192+D193</f>
        <v>1032297.16</v>
      </c>
      <c r="E169" s="199">
        <f>+E170+E171+E183+E184+E185+E186+E187+E192+E193</f>
        <v>0</v>
      </c>
      <c r="F169" s="199">
        <f>+F170+F171+F183+F184+F185+F186+F187+F192+F193</f>
        <v>0</v>
      </c>
      <c r="G169" s="199">
        <f>+G170+G171+G183+G184+G185+G186+G187+G192+G193</f>
        <v>0</v>
      </c>
      <c r="H169" s="182"/>
      <c r="I169" s="150"/>
      <c r="J169" s="151"/>
      <c r="K169" s="151"/>
      <c r="L169" s="151"/>
      <c r="M169" s="150"/>
      <c r="N169" s="150"/>
      <c r="O169" s="150"/>
      <c r="P169" s="150"/>
      <c r="Q169" s="150"/>
      <c r="R169" s="150"/>
      <c r="S169" s="150"/>
    </row>
    <row r="170" spans="1:19" x14ac:dyDescent="0.2">
      <c r="A170" s="44">
        <v>2111</v>
      </c>
      <c r="B170" s="42" t="s">
        <v>257</v>
      </c>
      <c r="C170" s="46">
        <v>0</v>
      </c>
      <c r="D170" s="46">
        <v>0</v>
      </c>
      <c r="E170" s="46">
        <v>0</v>
      </c>
      <c r="F170" s="46">
        <v>0</v>
      </c>
      <c r="G170" s="46">
        <v>0</v>
      </c>
      <c r="I170" s="150"/>
      <c r="J170" s="151"/>
      <c r="K170" s="151"/>
      <c r="L170" s="151"/>
      <c r="M170" s="150"/>
      <c r="N170" s="150"/>
      <c r="O170" s="150"/>
      <c r="P170" s="150"/>
      <c r="Q170" s="150"/>
      <c r="R170" s="150"/>
      <c r="S170" s="150"/>
    </row>
    <row r="171" spans="1:19" x14ac:dyDescent="0.2">
      <c r="A171" s="197">
        <v>2112</v>
      </c>
      <c r="B171" s="198" t="s">
        <v>258</v>
      </c>
      <c r="C171" s="199">
        <f>SUM(C172:C182)</f>
        <v>1003199.26</v>
      </c>
      <c r="D171" s="199">
        <f t="shared" ref="D171:G171" si="18">SUM(D172:D182)</f>
        <v>1003199.26</v>
      </c>
      <c r="E171" s="199">
        <f t="shared" si="18"/>
        <v>0</v>
      </c>
      <c r="F171" s="199">
        <f t="shared" si="18"/>
        <v>0</v>
      </c>
      <c r="G171" s="199">
        <f t="shared" si="18"/>
        <v>0</v>
      </c>
      <c r="H171" s="182"/>
      <c r="I171" s="150"/>
      <c r="J171" s="151"/>
      <c r="K171" s="151"/>
      <c r="L171" s="151"/>
      <c r="M171" s="150"/>
      <c r="N171" s="150"/>
      <c r="O171" s="150"/>
      <c r="P171" s="150"/>
      <c r="Q171" s="150"/>
      <c r="R171" s="150"/>
      <c r="S171" s="150"/>
    </row>
    <row r="172" spans="1:19" x14ac:dyDescent="0.2">
      <c r="A172" s="44" t="s">
        <v>849</v>
      </c>
      <c r="B172" s="42" t="s">
        <v>850</v>
      </c>
      <c r="C172" s="46">
        <v>3180.6</v>
      </c>
      <c r="D172" s="46">
        <v>3180.6</v>
      </c>
      <c r="E172" s="46">
        <v>0</v>
      </c>
      <c r="F172" s="46">
        <v>0</v>
      </c>
      <c r="G172" s="46">
        <v>0</v>
      </c>
      <c r="H172" s="42" t="s">
        <v>784</v>
      </c>
    </row>
    <row r="173" spans="1:19" x14ac:dyDescent="0.2">
      <c r="A173" s="44" t="s">
        <v>851</v>
      </c>
      <c r="B173" s="42" t="s">
        <v>852</v>
      </c>
      <c r="C173" s="46">
        <v>23922</v>
      </c>
      <c r="D173" s="46">
        <v>23922</v>
      </c>
      <c r="E173" s="46">
        <v>0</v>
      </c>
      <c r="F173" s="46">
        <v>0</v>
      </c>
      <c r="G173" s="46">
        <v>0</v>
      </c>
      <c r="H173" s="42" t="s">
        <v>784</v>
      </c>
    </row>
    <row r="174" spans="1:19" x14ac:dyDescent="0.2">
      <c r="A174" s="44" t="s">
        <v>853</v>
      </c>
      <c r="B174" s="42" t="s">
        <v>854</v>
      </c>
      <c r="C174" s="46">
        <v>3334</v>
      </c>
      <c r="D174" s="46">
        <v>3334</v>
      </c>
      <c r="E174" s="46">
        <v>0</v>
      </c>
      <c r="F174" s="46">
        <v>0</v>
      </c>
      <c r="G174" s="46">
        <v>0</v>
      </c>
      <c r="H174" s="42" t="s">
        <v>784</v>
      </c>
    </row>
    <row r="175" spans="1:19" x14ac:dyDescent="0.2">
      <c r="A175" s="44" t="s">
        <v>855</v>
      </c>
      <c r="B175" s="42" t="s">
        <v>856</v>
      </c>
      <c r="C175" s="46">
        <v>36605.370000000003</v>
      </c>
      <c r="D175" s="46">
        <v>36605.370000000003</v>
      </c>
      <c r="E175" s="46">
        <v>0</v>
      </c>
      <c r="F175" s="46">
        <v>0</v>
      </c>
      <c r="G175" s="46">
        <v>0</v>
      </c>
      <c r="H175" s="42" t="s">
        <v>784</v>
      </c>
    </row>
    <row r="176" spans="1:19" x14ac:dyDescent="0.2">
      <c r="A176" s="44" t="s">
        <v>857</v>
      </c>
      <c r="B176" s="42" t="s">
        <v>858</v>
      </c>
      <c r="C176" s="46">
        <v>9941.65</v>
      </c>
      <c r="D176" s="46">
        <v>9941.65</v>
      </c>
      <c r="E176" s="46">
        <v>0</v>
      </c>
      <c r="F176" s="46">
        <v>0</v>
      </c>
      <c r="G176" s="46">
        <v>0</v>
      </c>
      <c r="H176" s="42" t="s">
        <v>784</v>
      </c>
    </row>
    <row r="177" spans="1:8" x14ac:dyDescent="0.2">
      <c r="A177" s="44" t="s">
        <v>859</v>
      </c>
      <c r="B177" s="42" t="s">
        <v>860</v>
      </c>
      <c r="C177" s="46">
        <v>4191</v>
      </c>
      <c r="D177" s="46">
        <v>4191</v>
      </c>
      <c r="E177" s="46">
        <v>0</v>
      </c>
      <c r="F177" s="46">
        <v>0</v>
      </c>
      <c r="G177" s="46">
        <v>0</v>
      </c>
      <c r="H177" s="42" t="s">
        <v>784</v>
      </c>
    </row>
    <row r="178" spans="1:8" x14ac:dyDescent="0.2">
      <c r="A178" s="44" t="s">
        <v>774</v>
      </c>
      <c r="B178" s="42" t="s">
        <v>775</v>
      </c>
      <c r="C178" s="46">
        <v>816750</v>
      </c>
      <c r="D178" s="46">
        <v>816750</v>
      </c>
      <c r="E178" s="46">
        <v>0</v>
      </c>
      <c r="F178" s="46">
        <v>0</v>
      </c>
      <c r="G178" s="46">
        <v>0</v>
      </c>
      <c r="H178" s="42" t="s">
        <v>784</v>
      </c>
    </row>
    <row r="179" spans="1:8" x14ac:dyDescent="0.2">
      <c r="A179" s="44" t="s">
        <v>861</v>
      </c>
      <c r="B179" s="42" t="s">
        <v>862</v>
      </c>
      <c r="C179" s="46">
        <v>37864.629999999997</v>
      </c>
      <c r="D179" s="46">
        <v>37864.629999999997</v>
      </c>
      <c r="E179" s="46">
        <v>0</v>
      </c>
      <c r="F179" s="46">
        <v>0</v>
      </c>
      <c r="G179" s="46">
        <v>0</v>
      </c>
      <c r="H179" s="42" t="s">
        <v>784</v>
      </c>
    </row>
    <row r="180" spans="1:8" x14ac:dyDescent="0.2">
      <c r="A180" s="44" t="s">
        <v>835</v>
      </c>
      <c r="B180" s="42" t="s">
        <v>836</v>
      </c>
      <c r="C180" s="46">
        <v>0.01</v>
      </c>
      <c r="D180" s="46">
        <v>0.01</v>
      </c>
      <c r="E180" s="46">
        <v>0</v>
      </c>
      <c r="F180" s="46">
        <v>0</v>
      </c>
      <c r="G180" s="46">
        <v>0</v>
      </c>
      <c r="H180" s="42" t="s">
        <v>784</v>
      </c>
    </row>
    <row r="181" spans="1:8" x14ac:dyDescent="0.2">
      <c r="A181" s="44" t="s">
        <v>863</v>
      </c>
      <c r="B181" s="42" t="s">
        <v>864</v>
      </c>
      <c r="C181" s="46">
        <v>61200</v>
      </c>
      <c r="D181" s="46">
        <v>61200</v>
      </c>
      <c r="E181" s="46">
        <v>0</v>
      </c>
      <c r="F181" s="46">
        <v>0</v>
      </c>
      <c r="G181" s="46">
        <v>0</v>
      </c>
      <c r="H181" s="42" t="s">
        <v>784</v>
      </c>
    </row>
    <row r="182" spans="1:8" x14ac:dyDescent="0.2">
      <c r="A182" s="44" t="s">
        <v>865</v>
      </c>
      <c r="B182" s="42" t="s">
        <v>866</v>
      </c>
      <c r="C182" s="46">
        <v>6210</v>
      </c>
      <c r="D182" s="46">
        <v>6210</v>
      </c>
      <c r="E182" s="46">
        <v>0</v>
      </c>
      <c r="F182" s="46">
        <v>0</v>
      </c>
      <c r="G182" s="46">
        <v>0</v>
      </c>
      <c r="H182" s="42" t="s">
        <v>784</v>
      </c>
    </row>
    <row r="183" spans="1:8" x14ac:dyDescent="0.2">
      <c r="A183" s="44">
        <v>2113</v>
      </c>
      <c r="B183" s="42" t="s">
        <v>259</v>
      </c>
      <c r="C183" s="46">
        <v>0</v>
      </c>
      <c r="D183" s="46">
        <v>0</v>
      </c>
      <c r="E183" s="46">
        <v>0</v>
      </c>
      <c r="F183" s="46">
        <v>0</v>
      </c>
      <c r="G183" s="46">
        <v>0</v>
      </c>
    </row>
    <row r="184" spans="1:8" x14ac:dyDescent="0.2">
      <c r="A184" s="44">
        <v>2114</v>
      </c>
      <c r="B184" s="42" t="s">
        <v>260</v>
      </c>
      <c r="C184" s="46">
        <v>0</v>
      </c>
      <c r="D184" s="46">
        <v>0</v>
      </c>
      <c r="E184" s="46">
        <v>0</v>
      </c>
      <c r="F184" s="46">
        <v>0</v>
      </c>
      <c r="G184" s="46">
        <v>0</v>
      </c>
    </row>
    <row r="185" spans="1:8" x14ac:dyDescent="0.2">
      <c r="A185" s="44">
        <v>2115</v>
      </c>
      <c r="B185" s="42" t="s">
        <v>261</v>
      </c>
      <c r="C185" s="46">
        <v>0</v>
      </c>
      <c r="D185" s="46">
        <v>0</v>
      </c>
      <c r="E185" s="46">
        <v>0</v>
      </c>
      <c r="F185" s="46">
        <v>0</v>
      </c>
      <c r="G185" s="46">
        <v>0</v>
      </c>
    </row>
    <row r="186" spans="1:8" x14ac:dyDescent="0.2">
      <c r="A186" s="44">
        <v>2116</v>
      </c>
      <c r="B186" s="42" t="s">
        <v>262</v>
      </c>
      <c r="C186" s="46">
        <v>0</v>
      </c>
      <c r="D186" s="46">
        <v>0</v>
      </c>
      <c r="E186" s="46">
        <v>0</v>
      </c>
      <c r="F186" s="46">
        <v>0</v>
      </c>
      <c r="G186" s="46">
        <v>0</v>
      </c>
    </row>
    <row r="187" spans="1:8" x14ac:dyDescent="0.2">
      <c r="A187" s="197">
        <v>2117</v>
      </c>
      <c r="B187" s="198" t="s">
        <v>263</v>
      </c>
      <c r="C187" s="199">
        <f>+C188</f>
        <v>29097.9</v>
      </c>
      <c r="D187" s="199">
        <f t="shared" ref="D187:G187" si="19">+D188</f>
        <v>29097.9</v>
      </c>
      <c r="E187" s="199">
        <f t="shared" si="19"/>
        <v>0</v>
      </c>
      <c r="F187" s="199">
        <f t="shared" si="19"/>
        <v>0</v>
      </c>
      <c r="G187" s="199">
        <f t="shared" si="19"/>
        <v>0</v>
      </c>
      <c r="H187" s="182"/>
    </row>
    <row r="188" spans="1:8" x14ac:dyDescent="0.2">
      <c r="A188" s="197" t="s">
        <v>776</v>
      </c>
      <c r="B188" s="198" t="s">
        <v>777</v>
      </c>
      <c r="C188" s="199">
        <f>SUM(C189:C191)</f>
        <v>29097.9</v>
      </c>
      <c r="D188" s="199">
        <f t="shared" ref="D188:G188" si="20">SUM(D189:D191)</f>
        <v>29097.9</v>
      </c>
      <c r="E188" s="199">
        <f t="shared" si="20"/>
        <v>0</v>
      </c>
      <c r="F188" s="199">
        <f t="shared" si="20"/>
        <v>0</v>
      </c>
      <c r="G188" s="199">
        <f t="shared" si="20"/>
        <v>0</v>
      </c>
      <c r="H188" s="182"/>
    </row>
    <row r="189" spans="1:8" x14ac:dyDescent="0.2">
      <c r="A189" s="44" t="s">
        <v>778</v>
      </c>
      <c r="B189" s="42" t="s">
        <v>779</v>
      </c>
      <c r="C189" s="46">
        <v>24203.17</v>
      </c>
      <c r="D189" s="46">
        <v>24203.17</v>
      </c>
      <c r="E189" s="46">
        <v>0</v>
      </c>
      <c r="F189" s="46">
        <v>0</v>
      </c>
      <c r="G189" s="46">
        <v>0</v>
      </c>
      <c r="H189" s="42" t="s">
        <v>784</v>
      </c>
    </row>
    <row r="190" spans="1:8" x14ac:dyDescent="0.2">
      <c r="A190" s="44" t="s">
        <v>780</v>
      </c>
      <c r="B190" s="42" t="s">
        <v>781</v>
      </c>
      <c r="C190" s="46">
        <v>3828.06</v>
      </c>
      <c r="D190" s="46">
        <v>3828.06</v>
      </c>
      <c r="E190" s="46">
        <v>0</v>
      </c>
      <c r="F190" s="46">
        <v>0</v>
      </c>
      <c r="G190" s="46">
        <v>0</v>
      </c>
      <c r="H190" s="42" t="s">
        <v>784</v>
      </c>
    </row>
    <row r="191" spans="1:8" x14ac:dyDescent="0.2">
      <c r="A191" s="44" t="s">
        <v>782</v>
      </c>
      <c r="B191" s="42" t="s">
        <v>783</v>
      </c>
      <c r="C191" s="46">
        <v>1066.67</v>
      </c>
      <c r="D191" s="46">
        <v>1066.67</v>
      </c>
      <c r="E191" s="46">
        <v>0</v>
      </c>
      <c r="F191" s="46">
        <v>0</v>
      </c>
      <c r="G191" s="46">
        <v>0</v>
      </c>
      <c r="H191" s="42" t="s">
        <v>784</v>
      </c>
    </row>
    <row r="192" spans="1:8" x14ac:dyDescent="0.2">
      <c r="A192" s="44">
        <v>2118</v>
      </c>
      <c r="B192" s="42" t="s">
        <v>264</v>
      </c>
      <c r="C192" s="46">
        <v>0</v>
      </c>
      <c r="D192" s="46">
        <v>0</v>
      </c>
      <c r="E192" s="46">
        <v>0</v>
      </c>
      <c r="F192" s="46">
        <v>0</v>
      </c>
      <c r="G192" s="46">
        <v>0</v>
      </c>
    </row>
    <row r="193" spans="1:8" x14ac:dyDescent="0.2">
      <c r="A193" s="44">
        <v>2119</v>
      </c>
      <c r="B193" s="42" t="s">
        <v>265</v>
      </c>
      <c r="C193" s="46">
        <v>0</v>
      </c>
      <c r="D193" s="46">
        <v>0</v>
      </c>
      <c r="E193" s="46">
        <v>0</v>
      </c>
      <c r="F193" s="46">
        <v>0</v>
      </c>
      <c r="G193" s="46">
        <v>0</v>
      </c>
    </row>
    <row r="194" spans="1:8" x14ac:dyDescent="0.2">
      <c r="A194" s="44">
        <v>2120</v>
      </c>
      <c r="B194" s="42" t="s">
        <v>266</v>
      </c>
      <c r="C194" s="46">
        <v>0</v>
      </c>
      <c r="D194" s="46">
        <v>0</v>
      </c>
      <c r="E194" s="46">
        <v>0</v>
      </c>
      <c r="F194" s="46">
        <v>0</v>
      </c>
      <c r="G194" s="46">
        <v>0</v>
      </c>
    </row>
    <row r="195" spans="1:8" x14ac:dyDescent="0.2">
      <c r="A195" s="44">
        <v>2121</v>
      </c>
      <c r="B195" s="42" t="s">
        <v>267</v>
      </c>
      <c r="C195" s="46">
        <v>0</v>
      </c>
      <c r="D195" s="46">
        <v>0</v>
      </c>
      <c r="E195" s="46">
        <v>0</v>
      </c>
      <c r="F195" s="46">
        <v>0</v>
      </c>
      <c r="G195" s="46">
        <v>0</v>
      </c>
    </row>
    <row r="196" spans="1:8" x14ac:dyDescent="0.2">
      <c r="A196" s="44">
        <v>2122</v>
      </c>
      <c r="B196" s="42" t="s">
        <v>268</v>
      </c>
      <c r="C196" s="46">
        <v>0</v>
      </c>
      <c r="D196" s="46">
        <v>0</v>
      </c>
      <c r="E196" s="46">
        <v>0</v>
      </c>
      <c r="F196" s="46">
        <v>0</v>
      </c>
      <c r="G196" s="46">
        <v>0</v>
      </c>
    </row>
    <row r="197" spans="1:8" x14ac:dyDescent="0.2">
      <c r="A197" s="44">
        <v>2129</v>
      </c>
      <c r="B197" s="42" t="s">
        <v>269</v>
      </c>
      <c r="C197" s="46">
        <v>0</v>
      </c>
      <c r="D197" s="46">
        <v>0</v>
      </c>
      <c r="E197" s="46">
        <v>0</v>
      </c>
      <c r="F197" s="46">
        <v>0</v>
      </c>
      <c r="G197" s="46">
        <v>0</v>
      </c>
    </row>
    <row r="199" spans="1:8" x14ac:dyDescent="0.2">
      <c r="A199" s="41" t="s">
        <v>585</v>
      </c>
      <c r="B199" s="41"/>
      <c r="C199" s="41"/>
      <c r="D199" s="41"/>
      <c r="E199" s="41"/>
      <c r="F199" s="41"/>
      <c r="G199" s="41"/>
      <c r="H199" s="41"/>
    </row>
    <row r="200" spans="1:8" x14ac:dyDescent="0.2">
      <c r="A200" s="43" t="s">
        <v>146</v>
      </c>
      <c r="B200" s="43" t="s">
        <v>143</v>
      </c>
      <c r="C200" s="43" t="s">
        <v>144</v>
      </c>
      <c r="D200" s="43" t="s">
        <v>147</v>
      </c>
      <c r="E200" s="43" t="s">
        <v>194</v>
      </c>
      <c r="F200" s="43"/>
      <c r="G200" s="43"/>
      <c r="H200" s="43"/>
    </row>
    <row r="201" spans="1:8" x14ac:dyDescent="0.2">
      <c r="A201" s="44">
        <v>2160</v>
      </c>
      <c r="B201" s="42" t="s">
        <v>270</v>
      </c>
      <c r="C201" s="46">
        <v>0</v>
      </c>
    </row>
    <row r="202" spans="1:8" x14ac:dyDescent="0.2">
      <c r="A202" s="44">
        <v>2161</v>
      </c>
      <c r="B202" s="42" t="s">
        <v>271</v>
      </c>
      <c r="C202" s="46">
        <v>0</v>
      </c>
    </row>
    <row r="203" spans="1:8" x14ac:dyDescent="0.2">
      <c r="A203" s="44">
        <v>2162</v>
      </c>
      <c r="B203" s="42" t="s">
        <v>272</v>
      </c>
      <c r="C203" s="46">
        <v>0</v>
      </c>
    </row>
    <row r="204" spans="1:8" x14ac:dyDescent="0.2">
      <c r="A204" s="44">
        <v>2163</v>
      </c>
      <c r="B204" s="42" t="s">
        <v>273</v>
      </c>
      <c r="C204" s="46">
        <v>0</v>
      </c>
    </row>
    <row r="205" spans="1:8" x14ac:dyDescent="0.2">
      <c r="A205" s="44">
        <v>2164</v>
      </c>
      <c r="B205" s="42" t="s">
        <v>274</v>
      </c>
      <c r="C205" s="46">
        <v>0</v>
      </c>
    </row>
    <row r="206" spans="1:8" x14ac:dyDescent="0.2">
      <c r="A206" s="44">
        <v>2165</v>
      </c>
      <c r="B206" s="42" t="s">
        <v>275</v>
      </c>
      <c r="C206" s="46">
        <v>0</v>
      </c>
    </row>
    <row r="207" spans="1:8" x14ac:dyDescent="0.2">
      <c r="A207" s="44">
        <v>2166</v>
      </c>
      <c r="B207" s="42" t="s">
        <v>276</v>
      </c>
      <c r="C207" s="46">
        <v>0</v>
      </c>
    </row>
    <row r="208" spans="1:8" x14ac:dyDescent="0.2">
      <c r="A208" s="44">
        <v>2250</v>
      </c>
      <c r="B208" s="42" t="s">
        <v>277</v>
      </c>
      <c r="C208" s="46">
        <v>0</v>
      </c>
    </row>
    <row r="209" spans="1:8" x14ac:dyDescent="0.2">
      <c r="A209" s="44">
        <v>2251</v>
      </c>
      <c r="B209" s="42" t="s">
        <v>278</v>
      </c>
      <c r="C209" s="46">
        <v>0</v>
      </c>
    </row>
    <row r="210" spans="1:8" x14ac:dyDescent="0.2">
      <c r="A210" s="44">
        <v>2252</v>
      </c>
      <c r="B210" s="42" t="s">
        <v>279</v>
      </c>
      <c r="C210" s="46">
        <v>0</v>
      </c>
    </row>
    <row r="211" spans="1:8" x14ac:dyDescent="0.2">
      <c r="A211" s="44">
        <v>2253</v>
      </c>
      <c r="B211" s="42" t="s">
        <v>280</v>
      </c>
      <c r="C211" s="46">
        <v>0</v>
      </c>
    </row>
    <row r="212" spans="1:8" x14ac:dyDescent="0.2">
      <c r="A212" s="44">
        <v>2254</v>
      </c>
      <c r="B212" s="42" t="s">
        <v>281</v>
      </c>
      <c r="C212" s="46">
        <v>0</v>
      </c>
    </row>
    <row r="213" spans="1:8" x14ac:dyDescent="0.2">
      <c r="A213" s="44">
        <v>2255</v>
      </c>
      <c r="B213" s="42" t="s">
        <v>282</v>
      </c>
      <c r="C213" s="46">
        <v>0</v>
      </c>
    </row>
    <row r="214" spans="1:8" x14ac:dyDescent="0.2">
      <c r="A214" s="44">
        <v>2256</v>
      </c>
      <c r="B214" s="42" t="s">
        <v>283</v>
      </c>
      <c r="C214" s="46">
        <v>0</v>
      </c>
    </row>
    <row r="216" spans="1:8" x14ac:dyDescent="0.2">
      <c r="A216" s="41" t="s">
        <v>586</v>
      </c>
      <c r="B216" s="41"/>
      <c r="C216" s="41"/>
      <c r="D216" s="41"/>
      <c r="E216" s="41"/>
      <c r="F216" s="41"/>
      <c r="G216" s="41"/>
      <c r="H216" s="41"/>
    </row>
    <row r="217" spans="1:8" x14ac:dyDescent="0.2">
      <c r="A217" s="45" t="s">
        <v>146</v>
      </c>
      <c r="B217" s="45" t="s">
        <v>143</v>
      </c>
      <c r="C217" s="45" t="s">
        <v>144</v>
      </c>
      <c r="D217" s="45" t="s">
        <v>147</v>
      </c>
      <c r="E217" s="45" t="s">
        <v>194</v>
      </c>
      <c r="F217" s="45"/>
      <c r="G217" s="45"/>
      <c r="H217" s="45"/>
    </row>
    <row r="218" spans="1:8" x14ac:dyDescent="0.2">
      <c r="A218" s="44">
        <v>2159</v>
      </c>
      <c r="B218" s="42" t="s">
        <v>284</v>
      </c>
      <c r="C218" s="46">
        <v>0</v>
      </c>
    </row>
    <row r="219" spans="1:8" x14ac:dyDescent="0.2">
      <c r="A219" s="44">
        <v>2199</v>
      </c>
      <c r="B219" s="42" t="s">
        <v>285</v>
      </c>
      <c r="C219" s="46">
        <v>0</v>
      </c>
    </row>
    <row r="220" spans="1:8" x14ac:dyDescent="0.2">
      <c r="A220" s="44">
        <v>2240</v>
      </c>
      <c r="B220" s="42" t="s">
        <v>286</v>
      </c>
      <c r="C220" s="46">
        <v>0</v>
      </c>
    </row>
    <row r="221" spans="1:8" x14ac:dyDescent="0.2">
      <c r="A221" s="44">
        <v>2241</v>
      </c>
      <c r="B221" s="42" t="s">
        <v>287</v>
      </c>
      <c r="C221" s="46">
        <v>0</v>
      </c>
    </row>
    <row r="222" spans="1:8" x14ac:dyDescent="0.2">
      <c r="A222" s="44">
        <v>2242</v>
      </c>
      <c r="B222" s="42" t="s">
        <v>288</v>
      </c>
      <c r="C222" s="46">
        <v>0</v>
      </c>
    </row>
    <row r="223" spans="1:8" x14ac:dyDescent="0.2">
      <c r="A223" s="44">
        <v>2249</v>
      </c>
      <c r="B223" s="42" t="s">
        <v>289</v>
      </c>
      <c r="C223" s="46">
        <v>0</v>
      </c>
    </row>
    <row r="225" spans="1:6" x14ac:dyDescent="0.2">
      <c r="A225" s="179" t="s">
        <v>649</v>
      </c>
    </row>
    <row r="232" spans="1:6" x14ac:dyDescent="0.2">
      <c r="A232" s="180"/>
      <c r="B232" s="180"/>
    </row>
    <row r="233" spans="1:6" ht="24" customHeight="1" x14ac:dyDescent="0.2">
      <c r="A233" s="207" t="s">
        <v>867</v>
      </c>
      <c r="B233" s="206"/>
      <c r="E233" s="180" t="s">
        <v>870</v>
      </c>
      <c r="F233" s="180"/>
    </row>
    <row r="234" spans="1:6" ht="22.5" customHeight="1" x14ac:dyDescent="0.2">
      <c r="A234" s="209" t="s">
        <v>868</v>
      </c>
      <c r="B234" s="209"/>
      <c r="C234" s="181"/>
      <c r="D234" s="180"/>
      <c r="E234" s="209" t="s">
        <v>869</v>
      </c>
      <c r="F234" s="209"/>
    </row>
  </sheetData>
  <sheetProtection formatCells="0" formatColumns="0" formatRows="0" insertColumns="0" insertRows="0" insertHyperlinks="0" deleteColumns="0" deleteRows="0" sort="0" autoFilter="0" pivotTables="0"/>
  <mergeCells count="5">
    <mergeCell ref="A234:B234"/>
    <mergeCell ref="A1:F1"/>
    <mergeCell ref="A2:F2"/>
    <mergeCell ref="A3:F3"/>
    <mergeCell ref="E234:F234"/>
  </mergeCells>
  <pageMargins left="0.7" right="0.7" top="0.75" bottom="0.75" header="0.3" footer="0.3"/>
  <pageSetup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9" tint="-0.249977111117893"/>
    <pageSetUpPr fitToPage="1"/>
  </sheetPr>
  <dimension ref="A2:C62"/>
  <sheetViews>
    <sheetView zoomScaleNormal="100" zoomScaleSheetLayoutView="110" workbookViewId="0">
      <pane ySplit="2" topLeftCell="A36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22.5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249977111117893"/>
    <pageSetUpPr fitToPage="1"/>
  </sheetPr>
  <dimension ref="A1:E236"/>
  <sheetViews>
    <sheetView view="pageBreakPreview" zoomScale="85" zoomScaleNormal="100" zoomScaleSheetLayoutView="85" workbookViewId="0">
      <selection activeCell="A2" sqref="A2:C2"/>
    </sheetView>
  </sheetViews>
  <sheetFormatPr baseColWidth="10" defaultColWidth="9.140625" defaultRowHeight="11.25" x14ac:dyDescent="0.2"/>
  <cols>
    <col min="1" max="1" width="19.28515625" style="42" customWidth="1"/>
    <col min="2" max="2" width="72.85546875" style="42" bestFit="1" customWidth="1"/>
    <col min="3" max="3" width="15.7109375" style="42" customWidth="1"/>
    <col min="4" max="5" width="19.7109375" style="42" customWidth="1"/>
    <col min="6" max="7" width="9.140625" style="42"/>
    <col min="8" max="8" width="10.140625" style="42" bestFit="1" customWidth="1"/>
    <col min="9" max="16384" width="9.140625" style="42"/>
  </cols>
  <sheetData>
    <row r="1" spans="1:5" s="48" customFormat="1" ht="18.95" customHeight="1" x14ac:dyDescent="0.25">
      <c r="A1" s="213" t="str">
        <f>ESF!A1</f>
        <v>ACADEMIA METROPOLITANA DE SEGURIDAD PUBLICA DE LEON GUANAJUATO</v>
      </c>
      <c r="B1" s="213"/>
      <c r="C1" s="213"/>
      <c r="D1" s="36" t="s">
        <v>179</v>
      </c>
      <c r="E1" s="47">
        <f>'Notas a los Edos Financieros'!D1</f>
        <v>2021</v>
      </c>
    </row>
    <row r="2" spans="1:5" s="38" customFormat="1" ht="18.95" customHeight="1" x14ac:dyDescent="0.25">
      <c r="A2" s="213" t="s">
        <v>290</v>
      </c>
      <c r="B2" s="213"/>
      <c r="C2" s="213"/>
      <c r="D2" s="36" t="s">
        <v>181</v>
      </c>
      <c r="E2" s="47" t="str">
        <f>'Notas a los Edos Financieros'!D2</f>
        <v>Trimestral</v>
      </c>
    </row>
    <row r="3" spans="1:5" s="38" customFormat="1" ht="18.95" customHeight="1" x14ac:dyDescent="0.25">
      <c r="A3" s="213" t="str">
        <f>ESF!A3</f>
        <v>Correspondiente del 01 de Enero al 31 de Diciembre de 2021</v>
      </c>
      <c r="B3" s="213"/>
      <c r="C3" s="213"/>
      <c r="D3" s="36" t="s">
        <v>182</v>
      </c>
      <c r="E3" s="47">
        <f>'Notas a los Edos Financieros'!D3</f>
        <v>4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191">
        <v>4100</v>
      </c>
      <c r="B8" s="192" t="s">
        <v>292</v>
      </c>
      <c r="C8" s="193">
        <f>+C9+C19+C25+C28+C34+C37+C46</f>
        <v>7434259.4900000002</v>
      </c>
      <c r="D8" s="184"/>
      <c r="E8" s="185"/>
    </row>
    <row r="9" spans="1:5" x14ac:dyDescent="0.2">
      <c r="A9" s="69">
        <v>4110</v>
      </c>
      <c r="B9" s="70" t="s">
        <v>293</v>
      </c>
      <c r="C9" s="73">
        <v>0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0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0</v>
      </c>
      <c r="D16" s="70"/>
      <c r="E16" s="68"/>
    </row>
    <row r="17" spans="1:5" ht="22.5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0</v>
      </c>
      <c r="D26" s="70"/>
      <c r="E26" s="68"/>
    </row>
    <row r="27" spans="1:5" ht="22.5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0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0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0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0</v>
      </c>
      <c r="D31" s="70"/>
      <c r="E31" s="68"/>
    </row>
    <row r="32" spans="1:5" ht="22.5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0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2.5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191">
        <v>4160</v>
      </c>
      <c r="B37" s="192" t="s">
        <v>492</v>
      </c>
      <c r="C37" s="193">
        <f>+C38+C39+C40+C41+C42+C43+C44+C45</f>
        <v>7434259.4900000002</v>
      </c>
      <c r="D37" s="192"/>
      <c r="E37" s="185"/>
    </row>
    <row r="38" spans="1:5" x14ac:dyDescent="0.2">
      <c r="A38" s="69">
        <v>4161</v>
      </c>
      <c r="B38" s="70" t="s">
        <v>314</v>
      </c>
      <c r="C38" s="73">
        <v>0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2.5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7434259.4900000002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0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2.5" x14ac:dyDescent="0.2">
      <c r="A49" s="69">
        <v>4173</v>
      </c>
      <c r="B49" s="71" t="s">
        <v>497</v>
      </c>
      <c r="C49" s="73">
        <v>0</v>
      </c>
      <c r="D49" s="70"/>
      <c r="E49" s="68"/>
    </row>
    <row r="50" spans="1:5" ht="22.5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2.5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2.5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2.5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2.5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3.75" x14ac:dyDescent="0.2">
      <c r="A58" s="69">
        <v>4200</v>
      </c>
      <c r="B58" s="71" t="s">
        <v>503</v>
      </c>
      <c r="C58" s="73">
        <v>0</v>
      </c>
      <c r="D58" s="70"/>
      <c r="E58" s="68"/>
    </row>
    <row r="59" spans="1:5" ht="22.5" x14ac:dyDescent="0.2">
      <c r="A59" s="69">
        <v>4210</v>
      </c>
      <c r="B59" s="71" t="s">
        <v>504</v>
      </c>
      <c r="C59" s="73">
        <v>0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0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0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0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0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194">
        <v>4300</v>
      </c>
      <c r="B73" s="192" t="s">
        <v>329</v>
      </c>
      <c r="C73" s="193">
        <f>+C74+C81+C87+C89+C91</f>
        <v>250104.6</v>
      </c>
      <c r="D73" s="192"/>
      <c r="E73" s="184"/>
    </row>
    <row r="74" spans="1:5" x14ac:dyDescent="0.2">
      <c r="A74" s="194">
        <v>4310</v>
      </c>
      <c r="B74" s="192" t="s">
        <v>330</v>
      </c>
      <c r="C74" s="193">
        <f>+C75+C78</f>
        <v>250104.6</v>
      </c>
      <c r="D74" s="192"/>
      <c r="E74" s="184"/>
    </row>
    <row r="75" spans="1:5" x14ac:dyDescent="0.2">
      <c r="A75" s="194">
        <v>4311</v>
      </c>
      <c r="B75" s="192" t="s">
        <v>508</v>
      </c>
      <c r="C75" s="193">
        <f>+C76</f>
        <v>1691.43</v>
      </c>
      <c r="D75" s="192"/>
      <c r="E75" s="184"/>
    </row>
    <row r="76" spans="1:5" x14ac:dyDescent="0.2">
      <c r="A76" s="194" t="s">
        <v>786</v>
      </c>
      <c r="B76" s="192" t="s">
        <v>787</v>
      </c>
      <c r="C76" s="193">
        <f>+C77</f>
        <v>1691.43</v>
      </c>
      <c r="D76" s="192"/>
      <c r="E76" s="184"/>
    </row>
    <row r="77" spans="1:5" x14ac:dyDescent="0.2">
      <c r="A77" s="72">
        <v>1691.43</v>
      </c>
      <c r="B77" s="70" t="s">
        <v>788</v>
      </c>
      <c r="C77" s="73">
        <v>1691.43</v>
      </c>
      <c r="D77" s="70"/>
      <c r="E77" s="70"/>
    </row>
    <row r="78" spans="1:5" x14ac:dyDescent="0.2">
      <c r="A78" s="194">
        <v>4319</v>
      </c>
      <c r="B78" s="192" t="s">
        <v>331</v>
      </c>
      <c r="C78" s="193">
        <f>+C79</f>
        <v>248413.17</v>
      </c>
      <c r="D78" s="192"/>
      <c r="E78" s="184"/>
    </row>
    <row r="79" spans="1:5" x14ac:dyDescent="0.2">
      <c r="A79" s="194" t="s">
        <v>789</v>
      </c>
      <c r="B79" s="192" t="s">
        <v>787</v>
      </c>
      <c r="C79" s="193">
        <f>+C80</f>
        <v>248413.17</v>
      </c>
      <c r="D79" s="192"/>
      <c r="E79" s="184"/>
    </row>
    <row r="80" spans="1:5" x14ac:dyDescent="0.2">
      <c r="A80" s="72" t="s">
        <v>790</v>
      </c>
      <c r="B80" s="70" t="s">
        <v>791</v>
      </c>
      <c r="C80" s="73">
        <v>248413.17</v>
      </c>
      <c r="D80" s="70"/>
      <c r="E80" s="70"/>
    </row>
    <row r="81" spans="1:5" x14ac:dyDescent="0.2">
      <c r="A81" s="72">
        <v>4320</v>
      </c>
      <c r="B81" s="70" t="s">
        <v>332</v>
      </c>
      <c r="C81" s="73">
        <v>0</v>
      </c>
      <c r="D81" s="70"/>
      <c r="E81" s="70"/>
    </row>
    <row r="82" spans="1:5" x14ac:dyDescent="0.2">
      <c r="A82" s="72">
        <v>4321</v>
      </c>
      <c r="B82" s="70" t="s">
        <v>333</v>
      </c>
      <c r="C82" s="73">
        <v>0</v>
      </c>
      <c r="D82" s="70"/>
      <c r="E82" s="70"/>
    </row>
    <row r="83" spans="1:5" x14ac:dyDescent="0.2">
      <c r="A83" s="72">
        <v>4322</v>
      </c>
      <c r="B83" s="70" t="s">
        <v>334</v>
      </c>
      <c r="C83" s="73">
        <v>0</v>
      </c>
      <c r="D83" s="70"/>
      <c r="E83" s="70"/>
    </row>
    <row r="84" spans="1:5" x14ac:dyDescent="0.2">
      <c r="A84" s="72">
        <v>4323</v>
      </c>
      <c r="B84" s="70" t="s">
        <v>335</v>
      </c>
      <c r="C84" s="73">
        <v>0</v>
      </c>
      <c r="D84" s="70"/>
      <c r="E84" s="70"/>
    </row>
    <row r="85" spans="1:5" x14ac:dyDescent="0.2">
      <c r="A85" s="72">
        <v>4324</v>
      </c>
      <c r="B85" s="70" t="s">
        <v>336</v>
      </c>
      <c r="C85" s="73">
        <v>0</v>
      </c>
      <c r="D85" s="70"/>
      <c r="E85" s="70"/>
    </row>
    <row r="86" spans="1:5" x14ac:dyDescent="0.2">
      <c r="A86" s="72">
        <v>4325</v>
      </c>
      <c r="B86" s="70" t="s">
        <v>337</v>
      </c>
      <c r="C86" s="73">
        <v>0</v>
      </c>
      <c r="D86" s="70"/>
      <c r="E86" s="70"/>
    </row>
    <row r="87" spans="1:5" x14ac:dyDescent="0.2">
      <c r="A87" s="72">
        <v>4330</v>
      </c>
      <c r="B87" s="70" t="s">
        <v>338</v>
      </c>
      <c r="C87" s="73">
        <v>0</v>
      </c>
      <c r="D87" s="70"/>
      <c r="E87" s="70"/>
    </row>
    <row r="88" spans="1:5" x14ac:dyDescent="0.2">
      <c r="A88" s="72">
        <v>4331</v>
      </c>
      <c r="B88" s="70" t="s">
        <v>338</v>
      </c>
      <c r="C88" s="73">
        <v>0</v>
      </c>
      <c r="D88" s="70"/>
      <c r="E88" s="70"/>
    </row>
    <row r="89" spans="1:5" x14ac:dyDescent="0.2">
      <c r="A89" s="72">
        <v>4340</v>
      </c>
      <c r="B89" s="70" t="s">
        <v>339</v>
      </c>
      <c r="C89" s="73">
        <v>0</v>
      </c>
      <c r="D89" s="70"/>
      <c r="E89" s="70"/>
    </row>
    <row r="90" spans="1:5" x14ac:dyDescent="0.2">
      <c r="A90" s="72">
        <v>4341</v>
      </c>
      <c r="B90" s="70" t="s">
        <v>339</v>
      </c>
      <c r="C90" s="73">
        <v>0</v>
      </c>
      <c r="D90" s="70"/>
      <c r="E90" s="70"/>
    </row>
    <row r="91" spans="1:5" x14ac:dyDescent="0.2">
      <c r="A91" s="72">
        <v>4390</v>
      </c>
      <c r="B91" s="70" t="s">
        <v>340</v>
      </c>
      <c r="C91" s="73">
        <v>0</v>
      </c>
      <c r="D91" s="70"/>
      <c r="E91" s="70"/>
    </row>
    <row r="92" spans="1:5" x14ac:dyDescent="0.2">
      <c r="A92" s="72">
        <v>4392</v>
      </c>
      <c r="B92" s="70" t="s">
        <v>341</v>
      </c>
      <c r="C92" s="73">
        <v>0</v>
      </c>
      <c r="D92" s="70"/>
      <c r="E92" s="70"/>
    </row>
    <row r="93" spans="1:5" x14ac:dyDescent="0.2">
      <c r="A93" s="72">
        <v>4393</v>
      </c>
      <c r="B93" s="70" t="s">
        <v>509</v>
      </c>
      <c r="C93" s="73">
        <v>0</v>
      </c>
      <c r="D93" s="70"/>
      <c r="E93" s="70"/>
    </row>
    <row r="94" spans="1:5" x14ac:dyDescent="0.2">
      <c r="A94" s="72">
        <v>4394</v>
      </c>
      <c r="B94" s="70" t="s">
        <v>342</v>
      </c>
      <c r="C94" s="73">
        <v>0</v>
      </c>
      <c r="D94" s="70"/>
      <c r="E94" s="70"/>
    </row>
    <row r="95" spans="1:5" x14ac:dyDescent="0.2">
      <c r="A95" s="72">
        <v>4395</v>
      </c>
      <c r="B95" s="70" t="s">
        <v>343</v>
      </c>
      <c r="C95" s="73">
        <v>0</v>
      </c>
      <c r="D95" s="70"/>
      <c r="E95" s="70"/>
    </row>
    <row r="96" spans="1:5" x14ac:dyDescent="0.2">
      <c r="A96" s="72">
        <v>4396</v>
      </c>
      <c r="B96" s="70" t="s">
        <v>344</v>
      </c>
      <c r="C96" s="73">
        <v>0</v>
      </c>
      <c r="D96" s="70"/>
      <c r="E96" s="70"/>
    </row>
    <row r="97" spans="1:5" x14ac:dyDescent="0.2">
      <c r="A97" s="72">
        <v>4397</v>
      </c>
      <c r="B97" s="70" t="s">
        <v>510</v>
      </c>
      <c r="C97" s="73">
        <v>0</v>
      </c>
      <c r="D97" s="70"/>
      <c r="E97" s="70"/>
    </row>
    <row r="98" spans="1:5" x14ac:dyDescent="0.2">
      <c r="A98" s="72">
        <v>4399</v>
      </c>
      <c r="B98" s="70" t="s">
        <v>340</v>
      </c>
      <c r="C98" s="73">
        <v>0</v>
      </c>
      <c r="D98" s="70"/>
      <c r="E98" s="70"/>
    </row>
    <row r="99" spans="1:5" x14ac:dyDescent="0.2">
      <c r="A99" s="68"/>
      <c r="B99" s="68"/>
      <c r="C99" s="68"/>
      <c r="D99" s="68"/>
      <c r="E99" s="68"/>
    </row>
    <row r="100" spans="1:5" x14ac:dyDescent="0.2">
      <c r="A100" s="66" t="s">
        <v>568</v>
      </c>
      <c r="B100" s="66"/>
      <c r="C100" s="66"/>
      <c r="D100" s="66"/>
      <c r="E100" s="66"/>
    </row>
    <row r="101" spans="1:5" x14ac:dyDescent="0.2">
      <c r="A101" s="67" t="s">
        <v>146</v>
      </c>
      <c r="B101" s="67" t="s">
        <v>143</v>
      </c>
      <c r="C101" s="67" t="s">
        <v>144</v>
      </c>
      <c r="D101" s="67" t="s">
        <v>345</v>
      </c>
      <c r="E101" s="67" t="s">
        <v>194</v>
      </c>
    </row>
    <row r="102" spans="1:5" x14ac:dyDescent="0.2">
      <c r="A102" s="194">
        <v>5000</v>
      </c>
      <c r="B102" s="192" t="s">
        <v>346</v>
      </c>
      <c r="C102" s="193">
        <f>+C103+C131+C164+C174+C189+C222</f>
        <v>9066484.0799999982</v>
      </c>
      <c r="D102" s="195">
        <f>+D103+D131+D164+D174+D189+D222</f>
        <v>1</v>
      </c>
      <c r="E102" s="184"/>
    </row>
    <row r="103" spans="1:5" x14ac:dyDescent="0.2">
      <c r="A103" s="194">
        <v>5100</v>
      </c>
      <c r="B103" s="192" t="s">
        <v>347</v>
      </c>
      <c r="C103" s="193">
        <f>+C104+C111+C121</f>
        <v>8312287.3199999984</v>
      </c>
      <c r="D103" s="195">
        <f>+D104+D111+D121</f>
        <v>0.91681485862157941</v>
      </c>
      <c r="E103" s="184"/>
    </row>
    <row r="104" spans="1:5" x14ac:dyDescent="0.2">
      <c r="A104" s="194">
        <v>5110</v>
      </c>
      <c r="B104" s="192" t="s">
        <v>348</v>
      </c>
      <c r="C104" s="193">
        <f>SUM(C105:C110)</f>
        <v>0</v>
      </c>
      <c r="D104" s="195">
        <f>SUM(D105:D110)</f>
        <v>0</v>
      </c>
      <c r="E104" s="184"/>
    </row>
    <row r="105" spans="1:5" x14ac:dyDescent="0.2">
      <c r="A105" s="72">
        <v>5111</v>
      </c>
      <c r="B105" s="70" t="s">
        <v>349</v>
      </c>
      <c r="C105" s="73">
        <v>0</v>
      </c>
      <c r="D105" s="74" t="str">
        <f t="shared" ref="D105:D166" si="0">IFERROR(C105/C105,"")</f>
        <v/>
      </c>
      <c r="E105" s="70"/>
    </row>
    <row r="106" spans="1:5" x14ac:dyDescent="0.2">
      <c r="A106" s="72">
        <v>5112</v>
      </c>
      <c r="B106" s="70" t="s">
        <v>350</v>
      </c>
      <c r="C106" s="73">
        <v>0</v>
      </c>
      <c r="D106" s="74" t="str">
        <f t="shared" si="0"/>
        <v/>
      </c>
      <c r="E106" s="70"/>
    </row>
    <row r="107" spans="1:5" x14ac:dyDescent="0.2">
      <c r="A107" s="72">
        <v>5113</v>
      </c>
      <c r="B107" s="70" t="s">
        <v>351</v>
      </c>
      <c r="C107" s="73">
        <v>0</v>
      </c>
      <c r="D107" s="74" t="str">
        <f t="shared" si="0"/>
        <v/>
      </c>
      <c r="E107" s="70"/>
    </row>
    <row r="108" spans="1:5" x14ac:dyDescent="0.2">
      <c r="A108" s="72">
        <v>5114</v>
      </c>
      <c r="B108" s="70" t="s">
        <v>352</v>
      </c>
      <c r="C108" s="73">
        <v>0</v>
      </c>
      <c r="D108" s="74" t="str">
        <f t="shared" si="0"/>
        <v/>
      </c>
      <c r="E108" s="70"/>
    </row>
    <row r="109" spans="1:5" x14ac:dyDescent="0.2">
      <c r="A109" s="72">
        <v>5115</v>
      </c>
      <c r="B109" s="70" t="s">
        <v>353</v>
      </c>
      <c r="C109" s="73">
        <v>0</v>
      </c>
      <c r="D109" s="74" t="str">
        <f t="shared" si="0"/>
        <v/>
      </c>
      <c r="E109" s="70"/>
    </row>
    <row r="110" spans="1:5" x14ac:dyDescent="0.2">
      <c r="A110" s="72">
        <v>5116</v>
      </c>
      <c r="B110" s="70" t="s">
        <v>354</v>
      </c>
      <c r="C110" s="73">
        <v>0</v>
      </c>
      <c r="D110" s="74" t="str">
        <f t="shared" si="0"/>
        <v/>
      </c>
      <c r="E110" s="70"/>
    </row>
    <row r="111" spans="1:5" x14ac:dyDescent="0.2">
      <c r="A111" s="194">
        <v>5120</v>
      </c>
      <c r="B111" s="192" t="s">
        <v>355</v>
      </c>
      <c r="C111" s="193">
        <f>SUM(C112:C120)</f>
        <v>3090168.7699999996</v>
      </c>
      <c r="D111" s="195">
        <f>SUM(D112:D120)</f>
        <v>0.34083430166901041</v>
      </c>
      <c r="E111" s="184"/>
    </row>
    <row r="112" spans="1:5" x14ac:dyDescent="0.2">
      <c r="A112" s="72">
        <v>5121</v>
      </c>
      <c r="B112" s="70" t="s">
        <v>356</v>
      </c>
      <c r="C112" s="73">
        <v>129258</v>
      </c>
      <c r="D112" s="74">
        <f>+C112/9066484.08</f>
        <v>1.4256684163283724E-2</v>
      </c>
      <c r="E112" s="70"/>
    </row>
    <row r="113" spans="1:5" x14ac:dyDescent="0.2">
      <c r="A113" s="72">
        <v>5122</v>
      </c>
      <c r="B113" s="70" t="s">
        <v>357</v>
      </c>
      <c r="C113" s="73">
        <v>1290540.47</v>
      </c>
      <c r="D113" s="74">
        <f t="shared" ref="D113:D120" si="1">+C113/9066484.08</f>
        <v>0.14234188894092228</v>
      </c>
      <c r="E113" s="70"/>
    </row>
    <row r="114" spans="1:5" x14ac:dyDescent="0.2">
      <c r="A114" s="72">
        <v>5123</v>
      </c>
      <c r="B114" s="70" t="s">
        <v>358</v>
      </c>
      <c r="C114" s="73">
        <v>0</v>
      </c>
      <c r="D114" s="74">
        <f t="shared" si="1"/>
        <v>0</v>
      </c>
      <c r="E114" s="70"/>
    </row>
    <row r="115" spans="1:5" x14ac:dyDescent="0.2">
      <c r="A115" s="72">
        <v>5124</v>
      </c>
      <c r="B115" s="70" t="s">
        <v>359</v>
      </c>
      <c r="C115" s="73">
        <v>307886.41000000003</v>
      </c>
      <c r="D115" s="74">
        <f t="shared" si="1"/>
        <v>3.395874379564344E-2</v>
      </c>
      <c r="E115" s="70"/>
    </row>
    <row r="116" spans="1:5" x14ac:dyDescent="0.2">
      <c r="A116" s="72">
        <v>5125</v>
      </c>
      <c r="B116" s="70" t="s">
        <v>360</v>
      </c>
      <c r="C116" s="73">
        <v>190944.82000000004</v>
      </c>
      <c r="D116" s="74">
        <f t="shared" si="1"/>
        <v>2.1060514562774156E-2</v>
      </c>
      <c r="E116" s="70"/>
    </row>
    <row r="117" spans="1:5" x14ac:dyDescent="0.2">
      <c r="A117" s="72">
        <v>5126</v>
      </c>
      <c r="B117" s="70" t="s">
        <v>361</v>
      </c>
      <c r="C117" s="73">
        <v>298620.52</v>
      </c>
      <c r="D117" s="74">
        <f t="shared" si="1"/>
        <v>3.2936750052728267E-2</v>
      </c>
      <c r="E117" s="70"/>
    </row>
    <row r="118" spans="1:5" x14ac:dyDescent="0.2">
      <c r="A118" s="72">
        <v>5127</v>
      </c>
      <c r="B118" s="70" t="s">
        <v>362</v>
      </c>
      <c r="C118" s="73">
        <v>841463.01</v>
      </c>
      <c r="D118" s="74">
        <f t="shared" si="1"/>
        <v>9.2810289256030992E-2</v>
      </c>
      <c r="E118" s="70"/>
    </row>
    <row r="119" spans="1:5" x14ac:dyDescent="0.2">
      <c r="A119" s="72">
        <v>5128</v>
      </c>
      <c r="B119" s="70" t="s">
        <v>363</v>
      </c>
      <c r="C119" s="73">
        <v>265.5</v>
      </c>
      <c r="D119" s="74">
        <f t="shared" si="1"/>
        <v>2.928367795689109E-5</v>
      </c>
      <c r="E119" s="70"/>
    </row>
    <row r="120" spans="1:5" x14ac:dyDescent="0.2">
      <c r="A120" s="72">
        <v>5129</v>
      </c>
      <c r="B120" s="70" t="s">
        <v>364</v>
      </c>
      <c r="C120" s="73">
        <v>31190.039999999997</v>
      </c>
      <c r="D120" s="74">
        <f t="shared" si="1"/>
        <v>3.4401472196706265E-3</v>
      </c>
      <c r="E120" s="70"/>
    </row>
    <row r="121" spans="1:5" x14ac:dyDescent="0.2">
      <c r="A121" s="194">
        <v>5130</v>
      </c>
      <c r="B121" s="192" t="s">
        <v>365</v>
      </c>
      <c r="C121" s="193">
        <f>SUM(C122:C130)</f>
        <v>5222118.5499999989</v>
      </c>
      <c r="D121" s="195">
        <f>SUM(D122:D130)</f>
        <v>0.575980556952569</v>
      </c>
      <c r="E121" s="184"/>
    </row>
    <row r="122" spans="1:5" x14ac:dyDescent="0.2">
      <c r="A122" s="72">
        <v>5131</v>
      </c>
      <c r="B122" s="70" t="s">
        <v>366</v>
      </c>
      <c r="C122" s="73">
        <v>466305.85</v>
      </c>
      <c r="D122" s="74">
        <f t="shared" ref="D122:D130" si="2">+C122/9066484.08</f>
        <v>5.1431828025666149E-2</v>
      </c>
      <c r="E122" s="70"/>
    </row>
    <row r="123" spans="1:5" x14ac:dyDescent="0.2">
      <c r="A123" s="72">
        <v>5132</v>
      </c>
      <c r="B123" s="70" t="s">
        <v>367</v>
      </c>
      <c r="C123" s="73">
        <v>166488.72999999998</v>
      </c>
      <c r="D123" s="74">
        <f t="shared" si="2"/>
        <v>1.8363097373905055E-2</v>
      </c>
      <c r="E123" s="70"/>
    </row>
    <row r="124" spans="1:5" x14ac:dyDescent="0.2">
      <c r="A124" s="72">
        <v>5133</v>
      </c>
      <c r="B124" s="70" t="s">
        <v>368</v>
      </c>
      <c r="C124" s="73">
        <v>2193940.0299999998</v>
      </c>
      <c r="D124" s="74">
        <f t="shared" si="2"/>
        <v>0.24198355290113738</v>
      </c>
      <c r="E124" s="70"/>
    </row>
    <row r="125" spans="1:5" x14ac:dyDescent="0.2">
      <c r="A125" s="72">
        <v>5134</v>
      </c>
      <c r="B125" s="70" t="s">
        <v>369</v>
      </c>
      <c r="C125" s="73">
        <v>144704.65</v>
      </c>
      <c r="D125" s="74">
        <f t="shared" si="2"/>
        <v>1.5960393105328211E-2</v>
      </c>
      <c r="E125" s="70"/>
    </row>
    <row r="126" spans="1:5" x14ac:dyDescent="0.2">
      <c r="A126" s="72">
        <v>5135</v>
      </c>
      <c r="B126" s="70" t="s">
        <v>370</v>
      </c>
      <c r="C126" s="73">
        <v>620486.09</v>
      </c>
      <c r="D126" s="74">
        <f t="shared" si="2"/>
        <v>6.8437344016160223E-2</v>
      </c>
      <c r="E126" s="70"/>
    </row>
    <row r="127" spans="1:5" x14ac:dyDescent="0.2">
      <c r="A127" s="72">
        <v>5136</v>
      </c>
      <c r="B127" s="70" t="s">
        <v>371</v>
      </c>
      <c r="C127" s="73">
        <v>0</v>
      </c>
      <c r="D127" s="74">
        <f t="shared" si="2"/>
        <v>0</v>
      </c>
      <c r="E127" s="70"/>
    </row>
    <row r="128" spans="1:5" x14ac:dyDescent="0.2">
      <c r="A128" s="72">
        <v>5137</v>
      </c>
      <c r="B128" s="70" t="s">
        <v>372</v>
      </c>
      <c r="C128" s="73">
        <v>598947.72</v>
      </c>
      <c r="D128" s="74">
        <f t="shared" si="2"/>
        <v>6.6061740660995016E-2</v>
      </c>
      <c r="E128" s="70"/>
    </row>
    <row r="129" spans="1:5" x14ac:dyDescent="0.2">
      <c r="A129" s="72">
        <v>5138</v>
      </c>
      <c r="B129" s="70" t="s">
        <v>373</v>
      </c>
      <c r="C129" s="73">
        <v>83689.8</v>
      </c>
      <c r="D129" s="74">
        <f t="shared" si="2"/>
        <v>9.2306785366351191E-3</v>
      </c>
      <c r="E129" s="70"/>
    </row>
    <row r="130" spans="1:5" x14ac:dyDescent="0.2">
      <c r="A130" s="72">
        <v>5139</v>
      </c>
      <c r="B130" s="70" t="s">
        <v>374</v>
      </c>
      <c r="C130" s="73">
        <v>947555.68</v>
      </c>
      <c r="D130" s="74">
        <f t="shared" si="2"/>
        <v>0.1045119223327418</v>
      </c>
      <c r="E130" s="70"/>
    </row>
    <row r="131" spans="1:5" x14ac:dyDescent="0.2">
      <c r="A131" s="194">
        <v>5200</v>
      </c>
      <c r="B131" s="192" t="s">
        <v>375</v>
      </c>
      <c r="C131" s="193">
        <v>0</v>
      </c>
      <c r="D131" s="196">
        <v>0</v>
      </c>
      <c r="E131" s="184"/>
    </row>
    <row r="132" spans="1:5" x14ac:dyDescent="0.2">
      <c r="A132" s="194">
        <v>5210</v>
      </c>
      <c r="B132" s="192" t="s">
        <v>376</v>
      </c>
      <c r="C132" s="193">
        <v>0</v>
      </c>
      <c r="D132" s="196" t="str">
        <f t="shared" si="0"/>
        <v/>
      </c>
      <c r="E132" s="184"/>
    </row>
    <row r="133" spans="1:5" x14ac:dyDescent="0.2">
      <c r="A133" s="72">
        <v>5211</v>
      </c>
      <c r="B133" s="70" t="s">
        <v>377</v>
      </c>
      <c r="C133" s="73">
        <v>0</v>
      </c>
      <c r="D133" s="74" t="str">
        <f t="shared" si="0"/>
        <v/>
      </c>
      <c r="E133" s="70"/>
    </row>
    <row r="134" spans="1:5" x14ac:dyDescent="0.2">
      <c r="A134" s="72">
        <v>5212</v>
      </c>
      <c r="B134" s="70" t="s">
        <v>378</v>
      </c>
      <c r="C134" s="73">
        <v>0</v>
      </c>
      <c r="D134" s="74" t="str">
        <f t="shared" si="0"/>
        <v/>
      </c>
      <c r="E134" s="70"/>
    </row>
    <row r="135" spans="1:5" x14ac:dyDescent="0.2">
      <c r="A135" s="194">
        <v>5220</v>
      </c>
      <c r="B135" s="192" t="s">
        <v>379</v>
      </c>
      <c r="C135" s="193">
        <v>0</v>
      </c>
      <c r="D135" s="196" t="str">
        <f t="shared" si="0"/>
        <v/>
      </c>
      <c r="E135" s="184"/>
    </row>
    <row r="136" spans="1:5" x14ac:dyDescent="0.2">
      <c r="A136" s="72">
        <v>5221</v>
      </c>
      <c r="B136" s="70" t="s">
        <v>380</v>
      </c>
      <c r="C136" s="73">
        <v>0</v>
      </c>
      <c r="D136" s="74" t="str">
        <f t="shared" si="0"/>
        <v/>
      </c>
      <c r="E136" s="70"/>
    </row>
    <row r="137" spans="1:5" x14ac:dyDescent="0.2">
      <c r="A137" s="72">
        <v>5222</v>
      </c>
      <c r="B137" s="70" t="s">
        <v>381</v>
      </c>
      <c r="C137" s="73">
        <v>0</v>
      </c>
      <c r="D137" s="74" t="str">
        <f t="shared" si="0"/>
        <v/>
      </c>
      <c r="E137" s="70"/>
    </row>
    <row r="138" spans="1:5" x14ac:dyDescent="0.2">
      <c r="A138" s="194">
        <v>5230</v>
      </c>
      <c r="B138" s="192" t="s">
        <v>326</v>
      </c>
      <c r="C138" s="193">
        <v>0</v>
      </c>
      <c r="D138" s="196" t="str">
        <f t="shared" si="0"/>
        <v/>
      </c>
      <c r="E138" s="184"/>
    </row>
    <row r="139" spans="1:5" x14ac:dyDescent="0.2">
      <c r="A139" s="72">
        <v>5231</v>
      </c>
      <c r="B139" s="70" t="s">
        <v>382</v>
      </c>
      <c r="C139" s="73">
        <v>0</v>
      </c>
      <c r="D139" s="74" t="str">
        <f t="shared" si="0"/>
        <v/>
      </c>
      <c r="E139" s="70"/>
    </row>
    <row r="140" spans="1:5" x14ac:dyDescent="0.2">
      <c r="A140" s="72">
        <v>5232</v>
      </c>
      <c r="B140" s="70" t="s">
        <v>383</v>
      </c>
      <c r="C140" s="73">
        <v>0</v>
      </c>
      <c r="D140" s="74" t="str">
        <f t="shared" si="0"/>
        <v/>
      </c>
      <c r="E140" s="70"/>
    </row>
    <row r="141" spans="1:5" x14ac:dyDescent="0.2">
      <c r="A141" s="194">
        <v>5240</v>
      </c>
      <c r="B141" s="192" t="s">
        <v>327</v>
      </c>
      <c r="C141" s="193">
        <v>0</v>
      </c>
      <c r="D141" s="196" t="str">
        <f t="shared" si="0"/>
        <v/>
      </c>
      <c r="E141" s="184"/>
    </row>
    <row r="142" spans="1:5" x14ac:dyDescent="0.2">
      <c r="A142" s="72">
        <v>5241</v>
      </c>
      <c r="B142" s="70" t="s">
        <v>384</v>
      </c>
      <c r="C142" s="73">
        <v>0</v>
      </c>
      <c r="D142" s="74" t="str">
        <f t="shared" si="0"/>
        <v/>
      </c>
      <c r="E142" s="70"/>
    </row>
    <row r="143" spans="1:5" x14ac:dyDescent="0.2">
      <c r="A143" s="72">
        <v>5242</v>
      </c>
      <c r="B143" s="70" t="s">
        <v>385</v>
      </c>
      <c r="C143" s="73">
        <v>0</v>
      </c>
      <c r="D143" s="74" t="str">
        <f t="shared" si="0"/>
        <v/>
      </c>
      <c r="E143" s="70"/>
    </row>
    <row r="144" spans="1:5" x14ac:dyDescent="0.2">
      <c r="A144" s="72">
        <v>5243</v>
      </c>
      <c r="B144" s="70" t="s">
        <v>386</v>
      </c>
      <c r="C144" s="73">
        <v>0</v>
      </c>
      <c r="D144" s="74" t="str">
        <f t="shared" si="0"/>
        <v/>
      </c>
      <c r="E144" s="70"/>
    </row>
    <row r="145" spans="1:5" x14ac:dyDescent="0.2">
      <c r="A145" s="72">
        <v>5244</v>
      </c>
      <c r="B145" s="70" t="s">
        <v>387</v>
      </c>
      <c r="C145" s="73">
        <v>0</v>
      </c>
      <c r="D145" s="74" t="str">
        <f t="shared" si="0"/>
        <v/>
      </c>
      <c r="E145" s="70"/>
    </row>
    <row r="146" spans="1:5" x14ac:dyDescent="0.2">
      <c r="A146" s="194">
        <v>5250</v>
      </c>
      <c r="B146" s="192" t="s">
        <v>328</v>
      </c>
      <c r="C146" s="193">
        <v>0</v>
      </c>
      <c r="D146" s="196" t="str">
        <f t="shared" si="0"/>
        <v/>
      </c>
      <c r="E146" s="184"/>
    </row>
    <row r="147" spans="1:5" x14ac:dyDescent="0.2">
      <c r="A147" s="72">
        <v>5251</v>
      </c>
      <c r="B147" s="70" t="s">
        <v>388</v>
      </c>
      <c r="C147" s="73">
        <v>0</v>
      </c>
      <c r="D147" s="74" t="str">
        <f t="shared" si="0"/>
        <v/>
      </c>
      <c r="E147" s="70"/>
    </row>
    <row r="148" spans="1:5" x14ac:dyDescent="0.2">
      <c r="A148" s="72">
        <v>5252</v>
      </c>
      <c r="B148" s="70" t="s">
        <v>389</v>
      </c>
      <c r="C148" s="73">
        <v>0</v>
      </c>
      <c r="D148" s="74" t="str">
        <f t="shared" si="0"/>
        <v/>
      </c>
      <c r="E148" s="70"/>
    </row>
    <row r="149" spans="1:5" x14ac:dyDescent="0.2">
      <c r="A149" s="72">
        <v>5259</v>
      </c>
      <c r="B149" s="70" t="s">
        <v>390</v>
      </c>
      <c r="C149" s="73">
        <v>0</v>
      </c>
      <c r="D149" s="74" t="str">
        <f t="shared" si="0"/>
        <v/>
      </c>
      <c r="E149" s="70"/>
    </row>
    <row r="150" spans="1:5" x14ac:dyDescent="0.2">
      <c r="A150" s="194">
        <v>5260</v>
      </c>
      <c r="B150" s="192" t="s">
        <v>391</v>
      </c>
      <c r="C150" s="193">
        <v>0</v>
      </c>
      <c r="D150" s="196" t="str">
        <f t="shared" si="0"/>
        <v/>
      </c>
      <c r="E150" s="184"/>
    </row>
    <row r="151" spans="1:5" x14ac:dyDescent="0.2">
      <c r="A151" s="72">
        <v>5261</v>
      </c>
      <c r="B151" s="70" t="s">
        <v>392</v>
      </c>
      <c r="C151" s="73">
        <v>0</v>
      </c>
      <c r="D151" s="74" t="str">
        <f t="shared" si="0"/>
        <v/>
      </c>
      <c r="E151" s="70"/>
    </row>
    <row r="152" spans="1:5" x14ac:dyDescent="0.2">
      <c r="A152" s="72">
        <v>5262</v>
      </c>
      <c r="B152" s="70" t="s">
        <v>393</v>
      </c>
      <c r="C152" s="73">
        <v>0</v>
      </c>
      <c r="D152" s="74" t="str">
        <f t="shared" si="0"/>
        <v/>
      </c>
      <c r="E152" s="70"/>
    </row>
    <row r="153" spans="1:5" x14ac:dyDescent="0.2">
      <c r="A153" s="194">
        <v>5270</v>
      </c>
      <c r="B153" s="192" t="s">
        <v>394</v>
      </c>
      <c r="C153" s="193">
        <v>0</v>
      </c>
      <c r="D153" s="196" t="str">
        <f t="shared" si="0"/>
        <v/>
      </c>
      <c r="E153" s="184"/>
    </row>
    <row r="154" spans="1:5" x14ac:dyDescent="0.2">
      <c r="A154" s="72">
        <v>5271</v>
      </c>
      <c r="B154" s="70" t="s">
        <v>395</v>
      </c>
      <c r="C154" s="73">
        <v>0</v>
      </c>
      <c r="D154" s="74" t="str">
        <f t="shared" si="0"/>
        <v/>
      </c>
      <c r="E154" s="70"/>
    </row>
    <row r="155" spans="1:5" x14ac:dyDescent="0.2">
      <c r="A155" s="194">
        <v>5280</v>
      </c>
      <c r="B155" s="192" t="s">
        <v>396</v>
      </c>
      <c r="C155" s="193">
        <v>0</v>
      </c>
      <c r="D155" s="196" t="str">
        <f t="shared" si="0"/>
        <v/>
      </c>
      <c r="E155" s="184"/>
    </row>
    <row r="156" spans="1:5" x14ac:dyDescent="0.2">
      <c r="A156" s="72">
        <v>5281</v>
      </c>
      <c r="B156" s="70" t="s">
        <v>397</v>
      </c>
      <c r="C156" s="73">
        <v>0</v>
      </c>
      <c r="D156" s="74" t="str">
        <f t="shared" si="0"/>
        <v/>
      </c>
      <c r="E156" s="70"/>
    </row>
    <row r="157" spans="1:5" x14ac:dyDescent="0.2">
      <c r="A157" s="72">
        <v>5282</v>
      </c>
      <c r="B157" s="70" t="s">
        <v>398</v>
      </c>
      <c r="C157" s="73">
        <v>0</v>
      </c>
      <c r="D157" s="74" t="str">
        <f t="shared" si="0"/>
        <v/>
      </c>
      <c r="E157" s="70"/>
    </row>
    <row r="158" spans="1:5" x14ac:dyDescent="0.2">
      <c r="A158" s="72">
        <v>5283</v>
      </c>
      <c r="B158" s="70" t="s">
        <v>399</v>
      </c>
      <c r="C158" s="73">
        <v>0</v>
      </c>
      <c r="D158" s="74" t="str">
        <f t="shared" si="0"/>
        <v/>
      </c>
      <c r="E158" s="70"/>
    </row>
    <row r="159" spans="1:5" x14ac:dyDescent="0.2">
      <c r="A159" s="72">
        <v>5284</v>
      </c>
      <c r="B159" s="70" t="s">
        <v>400</v>
      </c>
      <c r="C159" s="73">
        <v>0</v>
      </c>
      <c r="D159" s="74" t="str">
        <f t="shared" si="0"/>
        <v/>
      </c>
      <c r="E159" s="70"/>
    </row>
    <row r="160" spans="1:5" x14ac:dyDescent="0.2">
      <c r="A160" s="72">
        <v>5285</v>
      </c>
      <c r="B160" s="70" t="s">
        <v>401</v>
      </c>
      <c r="C160" s="73">
        <v>0</v>
      </c>
      <c r="D160" s="74" t="str">
        <f t="shared" si="0"/>
        <v/>
      </c>
      <c r="E160" s="70"/>
    </row>
    <row r="161" spans="1:5" x14ac:dyDescent="0.2">
      <c r="A161" s="194">
        <v>5290</v>
      </c>
      <c r="B161" s="192" t="s">
        <v>402</v>
      </c>
      <c r="C161" s="193">
        <v>0</v>
      </c>
      <c r="D161" s="196" t="str">
        <f t="shared" si="0"/>
        <v/>
      </c>
      <c r="E161" s="184"/>
    </row>
    <row r="162" spans="1:5" x14ac:dyDescent="0.2">
      <c r="A162" s="72">
        <v>5291</v>
      </c>
      <c r="B162" s="70" t="s">
        <v>403</v>
      </c>
      <c r="C162" s="73">
        <v>0</v>
      </c>
      <c r="D162" s="74" t="str">
        <f t="shared" si="0"/>
        <v/>
      </c>
      <c r="E162" s="70"/>
    </row>
    <row r="163" spans="1:5" x14ac:dyDescent="0.2">
      <c r="A163" s="72">
        <v>5292</v>
      </c>
      <c r="B163" s="70" t="s">
        <v>404</v>
      </c>
      <c r="C163" s="73">
        <v>0</v>
      </c>
      <c r="D163" s="74" t="str">
        <f t="shared" si="0"/>
        <v/>
      </c>
      <c r="E163" s="70"/>
    </row>
    <row r="164" spans="1:5" x14ac:dyDescent="0.2">
      <c r="A164" s="194">
        <v>5300</v>
      </c>
      <c r="B164" s="192" t="s">
        <v>405</v>
      </c>
      <c r="C164" s="193">
        <v>0</v>
      </c>
      <c r="D164" s="196">
        <v>0</v>
      </c>
      <c r="E164" s="184"/>
    </row>
    <row r="165" spans="1:5" x14ac:dyDescent="0.2">
      <c r="A165" s="194">
        <v>5310</v>
      </c>
      <c r="B165" s="192" t="s">
        <v>321</v>
      </c>
      <c r="C165" s="193">
        <v>0</v>
      </c>
      <c r="D165" s="196" t="str">
        <f t="shared" si="0"/>
        <v/>
      </c>
      <c r="E165" s="184"/>
    </row>
    <row r="166" spans="1:5" x14ac:dyDescent="0.2">
      <c r="A166" s="72">
        <v>5311</v>
      </c>
      <c r="B166" s="70" t="s">
        <v>406</v>
      </c>
      <c r="C166" s="73">
        <v>0</v>
      </c>
      <c r="D166" s="74" t="str">
        <f t="shared" si="0"/>
        <v/>
      </c>
      <c r="E166" s="70"/>
    </row>
    <row r="167" spans="1:5" x14ac:dyDescent="0.2">
      <c r="A167" s="72">
        <v>5312</v>
      </c>
      <c r="B167" s="70" t="s">
        <v>407</v>
      </c>
      <c r="C167" s="73">
        <v>0</v>
      </c>
      <c r="D167" s="74" t="str">
        <f t="shared" ref="D167:D224" si="3">IFERROR(C167/C167,"")</f>
        <v/>
      </c>
      <c r="E167" s="70"/>
    </row>
    <row r="168" spans="1:5" x14ac:dyDescent="0.2">
      <c r="A168" s="194">
        <v>5320</v>
      </c>
      <c r="B168" s="192" t="s">
        <v>322</v>
      </c>
      <c r="C168" s="193">
        <v>0</v>
      </c>
      <c r="D168" s="196" t="str">
        <f t="shared" si="3"/>
        <v/>
      </c>
      <c r="E168" s="184"/>
    </row>
    <row r="169" spans="1:5" x14ac:dyDescent="0.2">
      <c r="A169" s="72">
        <v>5321</v>
      </c>
      <c r="B169" s="70" t="s">
        <v>408</v>
      </c>
      <c r="C169" s="73">
        <v>0</v>
      </c>
      <c r="D169" s="74" t="str">
        <f t="shared" si="3"/>
        <v/>
      </c>
      <c r="E169" s="70"/>
    </row>
    <row r="170" spans="1:5" x14ac:dyDescent="0.2">
      <c r="A170" s="72">
        <v>5322</v>
      </c>
      <c r="B170" s="70" t="s">
        <v>409</v>
      </c>
      <c r="C170" s="73">
        <v>0</v>
      </c>
      <c r="D170" s="74" t="str">
        <f t="shared" si="3"/>
        <v/>
      </c>
      <c r="E170" s="70"/>
    </row>
    <row r="171" spans="1:5" x14ac:dyDescent="0.2">
      <c r="A171" s="194">
        <v>5330</v>
      </c>
      <c r="B171" s="192" t="s">
        <v>323</v>
      </c>
      <c r="C171" s="193">
        <v>0</v>
      </c>
      <c r="D171" s="196" t="str">
        <f t="shared" si="3"/>
        <v/>
      </c>
      <c r="E171" s="184"/>
    </row>
    <row r="172" spans="1:5" x14ac:dyDescent="0.2">
      <c r="A172" s="72">
        <v>5331</v>
      </c>
      <c r="B172" s="70" t="s">
        <v>410</v>
      </c>
      <c r="C172" s="73">
        <v>0</v>
      </c>
      <c r="D172" s="74" t="str">
        <f t="shared" si="3"/>
        <v/>
      </c>
      <c r="E172" s="70"/>
    </row>
    <row r="173" spans="1:5" x14ac:dyDescent="0.2">
      <c r="A173" s="72">
        <v>5332</v>
      </c>
      <c r="B173" s="70" t="s">
        <v>411</v>
      </c>
      <c r="C173" s="73">
        <v>0</v>
      </c>
      <c r="D173" s="74" t="str">
        <f t="shared" si="3"/>
        <v/>
      </c>
      <c r="E173" s="70"/>
    </row>
    <row r="174" spans="1:5" x14ac:dyDescent="0.2">
      <c r="A174" s="194">
        <v>5400</v>
      </c>
      <c r="B174" s="192" t="s">
        <v>412</v>
      </c>
      <c r="C174" s="193">
        <v>0</v>
      </c>
      <c r="D174" s="196">
        <v>0</v>
      </c>
      <c r="E174" s="184"/>
    </row>
    <row r="175" spans="1:5" x14ac:dyDescent="0.2">
      <c r="A175" s="194">
        <v>5410</v>
      </c>
      <c r="B175" s="192" t="s">
        <v>413</v>
      </c>
      <c r="C175" s="193">
        <v>0</v>
      </c>
      <c r="D175" s="196" t="str">
        <f t="shared" si="3"/>
        <v/>
      </c>
      <c r="E175" s="184"/>
    </row>
    <row r="176" spans="1:5" x14ac:dyDescent="0.2">
      <c r="A176" s="72">
        <v>5411</v>
      </c>
      <c r="B176" s="70" t="s">
        <v>414</v>
      </c>
      <c r="C176" s="73">
        <v>0</v>
      </c>
      <c r="D176" s="74" t="str">
        <f t="shared" si="3"/>
        <v/>
      </c>
      <c r="E176" s="70"/>
    </row>
    <row r="177" spans="1:5" x14ac:dyDescent="0.2">
      <c r="A177" s="72">
        <v>5412</v>
      </c>
      <c r="B177" s="70" t="s">
        <v>415</v>
      </c>
      <c r="C177" s="73">
        <v>0</v>
      </c>
      <c r="D177" s="74" t="str">
        <f t="shared" si="3"/>
        <v/>
      </c>
      <c r="E177" s="70"/>
    </row>
    <row r="178" spans="1:5" x14ac:dyDescent="0.2">
      <c r="A178" s="149">
        <v>5420</v>
      </c>
      <c r="B178" s="169" t="s">
        <v>416</v>
      </c>
      <c r="C178" s="170">
        <v>0</v>
      </c>
      <c r="D178" s="171" t="str">
        <f t="shared" si="3"/>
        <v/>
      </c>
      <c r="E178" s="169"/>
    </row>
    <row r="179" spans="1:5" x14ac:dyDescent="0.2">
      <c r="A179" s="72">
        <v>5421</v>
      </c>
      <c r="B179" s="70" t="s">
        <v>417</v>
      </c>
      <c r="C179" s="73">
        <v>0</v>
      </c>
      <c r="D179" s="74" t="str">
        <f t="shared" si="3"/>
        <v/>
      </c>
      <c r="E179" s="70"/>
    </row>
    <row r="180" spans="1:5" x14ac:dyDescent="0.2">
      <c r="A180" s="72">
        <v>5422</v>
      </c>
      <c r="B180" s="70" t="s">
        <v>418</v>
      </c>
      <c r="C180" s="73">
        <v>0</v>
      </c>
      <c r="D180" s="74" t="str">
        <f t="shared" si="3"/>
        <v/>
      </c>
      <c r="E180" s="70"/>
    </row>
    <row r="181" spans="1:5" x14ac:dyDescent="0.2">
      <c r="A181" s="194">
        <v>5430</v>
      </c>
      <c r="B181" s="192" t="s">
        <v>419</v>
      </c>
      <c r="C181" s="193">
        <v>0</v>
      </c>
      <c r="D181" s="196" t="str">
        <f t="shared" si="3"/>
        <v/>
      </c>
      <c r="E181" s="184"/>
    </row>
    <row r="182" spans="1:5" x14ac:dyDescent="0.2">
      <c r="A182" s="72">
        <v>5431</v>
      </c>
      <c r="B182" s="70" t="s">
        <v>420</v>
      </c>
      <c r="C182" s="73">
        <v>0</v>
      </c>
      <c r="D182" s="74" t="str">
        <f t="shared" si="3"/>
        <v/>
      </c>
      <c r="E182" s="70"/>
    </row>
    <row r="183" spans="1:5" x14ac:dyDescent="0.2">
      <c r="A183" s="72">
        <v>5432</v>
      </c>
      <c r="B183" s="70" t="s">
        <v>421</v>
      </c>
      <c r="C183" s="73">
        <v>0</v>
      </c>
      <c r="D183" s="74" t="str">
        <f t="shared" si="3"/>
        <v/>
      </c>
      <c r="E183" s="70"/>
    </row>
    <row r="184" spans="1:5" x14ac:dyDescent="0.2">
      <c r="A184" s="194">
        <v>5440</v>
      </c>
      <c r="B184" s="192" t="s">
        <v>422</v>
      </c>
      <c r="C184" s="193">
        <v>0</v>
      </c>
      <c r="D184" s="196" t="str">
        <f t="shared" si="3"/>
        <v/>
      </c>
      <c r="E184" s="184"/>
    </row>
    <row r="185" spans="1:5" x14ac:dyDescent="0.2">
      <c r="A185" s="72">
        <v>5441</v>
      </c>
      <c r="B185" s="70" t="s">
        <v>422</v>
      </c>
      <c r="C185" s="73">
        <v>0</v>
      </c>
      <c r="D185" s="74" t="str">
        <f t="shared" si="3"/>
        <v/>
      </c>
      <c r="E185" s="70"/>
    </row>
    <row r="186" spans="1:5" x14ac:dyDescent="0.2">
      <c r="A186" s="194">
        <v>5450</v>
      </c>
      <c r="B186" s="192" t="s">
        <v>423</v>
      </c>
      <c r="C186" s="193">
        <v>0</v>
      </c>
      <c r="D186" s="196" t="str">
        <f t="shared" si="3"/>
        <v/>
      </c>
      <c r="E186" s="184"/>
    </row>
    <row r="187" spans="1:5" x14ac:dyDescent="0.2">
      <c r="A187" s="72">
        <v>5451</v>
      </c>
      <c r="B187" s="70" t="s">
        <v>424</v>
      </c>
      <c r="C187" s="73">
        <v>0</v>
      </c>
      <c r="D187" s="74" t="str">
        <f t="shared" si="3"/>
        <v/>
      </c>
      <c r="E187" s="70"/>
    </row>
    <row r="188" spans="1:5" x14ac:dyDescent="0.2">
      <c r="A188" s="72">
        <v>5452</v>
      </c>
      <c r="B188" s="70" t="s">
        <v>425</v>
      </c>
      <c r="C188" s="73">
        <v>0</v>
      </c>
      <c r="D188" s="74" t="str">
        <f t="shared" si="3"/>
        <v/>
      </c>
      <c r="E188" s="70"/>
    </row>
    <row r="189" spans="1:5" x14ac:dyDescent="0.2">
      <c r="A189" s="194">
        <v>5500</v>
      </c>
      <c r="B189" s="192" t="s">
        <v>426</v>
      </c>
      <c r="C189" s="193">
        <f>+C190+C199+C202+C208+C210+C212</f>
        <v>754196.76</v>
      </c>
      <c r="D189" s="195">
        <f>+D190+D199+D202+D208+D210+D212</f>
        <v>8.3185141378420646E-2</v>
      </c>
      <c r="E189" s="184"/>
    </row>
    <row r="190" spans="1:5" x14ac:dyDescent="0.2">
      <c r="A190" s="194">
        <v>5510</v>
      </c>
      <c r="B190" s="192" t="s">
        <v>427</v>
      </c>
      <c r="C190" s="193">
        <f>SUM(C191:C198)</f>
        <v>754196.76</v>
      </c>
      <c r="D190" s="195">
        <f>SUM(D191:D198)</f>
        <v>8.3185141378420646E-2</v>
      </c>
      <c r="E190" s="184"/>
    </row>
    <row r="191" spans="1:5" x14ac:dyDescent="0.2">
      <c r="A191" s="72">
        <v>5511</v>
      </c>
      <c r="B191" s="70" t="s">
        <v>428</v>
      </c>
      <c r="C191" s="73">
        <v>0</v>
      </c>
      <c r="D191" s="74" t="str">
        <f t="shared" si="3"/>
        <v/>
      </c>
      <c r="E191" s="70"/>
    </row>
    <row r="192" spans="1:5" x14ac:dyDescent="0.2">
      <c r="A192" s="72">
        <v>5512</v>
      </c>
      <c r="B192" s="70" t="s">
        <v>429</v>
      </c>
      <c r="C192" s="73">
        <v>0</v>
      </c>
      <c r="D192" s="74" t="str">
        <f t="shared" si="3"/>
        <v/>
      </c>
      <c r="E192" s="70"/>
    </row>
    <row r="193" spans="1:5" x14ac:dyDescent="0.2">
      <c r="A193" s="72">
        <v>5513</v>
      </c>
      <c r="B193" s="70" t="s">
        <v>430</v>
      </c>
      <c r="C193" s="73">
        <v>0</v>
      </c>
      <c r="D193" s="74" t="str">
        <f t="shared" si="3"/>
        <v/>
      </c>
      <c r="E193" s="70"/>
    </row>
    <row r="194" spans="1:5" x14ac:dyDescent="0.2">
      <c r="A194" s="72">
        <v>5514</v>
      </c>
      <c r="B194" s="70" t="s">
        <v>431</v>
      </c>
      <c r="C194" s="73">
        <v>0</v>
      </c>
      <c r="D194" s="74" t="str">
        <f t="shared" si="3"/>
        <v/>
      </c>
      <c r="E194" s="70"/>
    </row>
    <row r="195" spans="1:5" x14ac:dyDescent="0.2">
      <c r="A195" s="72">
        <v>5515</v>
      </c>
      <c r="B195" s="70" t="s">
        <v>432</v>
      </c>
      <c r="C195" s="73">
        <v>613545.6</v>
      </c>
      <c r="D195" s="74">
        <f>+C195/9066484.08</f>
        <v>6.7671833379538679E-2</v>
      </c>
      <c r="E195" s="70"/>
    </row>
    <row r="196" spans="1:5" x14ac:dyDescent="0.2">
      <c r="A196" s="72">
        <v>5516</v>
      </c>
      <c r="B196" s="70" t="s">
        <v>433</v>
      </c>
      <c r="C196" s="73">
        <v>0</v>
      </c>
      <c r="D196" s="74" t="str">
        <f t="shared" si="3"/>
        <v/>
      </c>
      <c r="E196" s="70"/>
    </row>
    <row r="197" spans="1:5" x14ac:dyDescent="0.2">
      <c r="A197" s="72">
        <v>5517</v>
      </c>
      <c r="B197" s="70" t="s">
        <v>434</v>
      </c>
      <c r="C197" s="73">
        <v>140651.16</v>
      </c>
      <c r="D197" s="74">
        <f>+C197/9066484.08</f>
        <v>1.5513307998881965E-2</v>
      </c>
      <c r="E197" s="70"/>
    </row>
    <row r="198" spans="1:5" x14ac:dyDescent="0.2">
      <c r="A198" s="72">
        <v>5518</v>
      </c>
      <c r="B198" s="70" t="s">
        <v>81</v>
      </c>
      <c r="C198" s="73">
        <v>0</v>
      </c>
      <c r="D198" s="74" t="str">
        <f t="shared" si="3"/>
        <v/>
      </c>
      <c r="E198" s="70"/>
    </row>
    <row r="199" spans="1:5" x14ac:dyDescent="0.2">
      <c r="A199" s="194">
        <v>5520</v>
      </c>
      <c r="B199" s="192" t="s">
        <v>80</v>
      </c>
      <c r="C199" s="193">
        <v>0</v>
      </c>
      <c r="D199" s="196">
        <v>0</v>
      </c>
      <c r="E199" s="184"/>
    </row>
    <row r="200" spans="1:5" x14ac:dyDescent="0.2">
      <c r="A200" s="72">
        <v>5521</v>
      </c>
      <c r="B200" s="70" t="s">
        <v>435</v>
      </c>
      <c r="C200" s="73">
        <v>0</v>
      </c>
      <c r="D200" s="74" t="str">
        <f t="shared" si="3"/>
        <v/>
      </c>
      <c r="E200" s="70"/>
    </row>
    <row r="201" spans="1:5" x14ac:dyDescent="0.2">
      <c r="A201" s="72">
        <v>5522</v>
      </c>
      <c r="B201" s="70" t="s">
        <v>436</v>
      </c>
      <c r="C201" s="73">
        <v>0</v>
      </c>
      <c r="D201" s="74" t="str">
        <f t="shared" si="3"/>
        <v/>
      </c>
      <c r="E201" s="70"/>
    </row>
    <row r="202" spans="1:5" x14ac:dyDescent="0.2">
      <c r="A202" s="194">
        <v>5530</v>
      </c>
      <c r="B202" s="192" t="s">
        <v>437</v>
      </c>
      <c r="C202" s="193">
        <v>0</v>
      </c>
      <c r="D202" s="196">
        <v>0</v>
      </c>
      <c r="E202" s="184"/>
    </row>
    <row r="203" spans="1:5" x14ac:dyDescent="0.2">
      <c r="A203" s="72">
        <v>5531</v>
      </c>
      <c r="B203" s="70" t="s">
        <v>438</v>
      </c>
      <c r="C203" s="73">
        <v>0</v>
      </c>
      <c r="D203" s="74" t="str">
        <f t="shared" si="3"/>
        <v/>
      </c>
      <c r="E203" s="70"/>
    </row>
    <row r="204" spans="1:5" x14ac:dyDescent="0.2">
      <c r="A204" s="72">
        <v>5532</v>
      </c>
      <c r="B204" s="70" t="s">
        <v>439</v>
      </c>
      <c r="C204" s="73">
        <v>0</v>
      </c>
      <c r="D204" s="74" t="str">
        <f t="shared" si="3"/>
        <v/>
      </c>
      <c r="E204" s="70"/>
    </row>
    <row r="205" spans="1:5" x14ac:dyDescent="0.2">
      <c r="A205" s="72">
        <v>5533</v>
      </c>
      <c r="B205" s="70" t="s">
        <v>440</v>
      </c>
      <c r="C205" s="73">
        <v>0</v>
      </c>
      <c r="D205" s="74" t="str">
        <f t="shared" si="3"/>
        <v/>
      </c>
      <c r="E205" s="70"/>
    </row>
    <row r="206" spans="1:5" x14ac:dyDescent="0.2">
      <c r="A206" s="72">
        <v>5534</v>
      </c>
      <c r="B206" s="70" t="s">
        <v>441</v>
      </c>
      <c r="C206" s="73">
        <v>0</v>
      </c>
      <c r="D206" s="74" t="str">
        <f t="shared" si="3"/>
        <v/>
      </c>
      <c r="E206" s="70"/>
    </row>
    <row r="207" spans="1:5" x14ac:dyDescent="0.2">
      <c r="A207" s="72">
        <v>5535</v>
      </c>
      <c r="B207" s="70" t="s">
        <v>442</v>
      </c>
      <c r="C207" s="73">
        <v>0</v>
      </c>
      <c r="D207" s="74" t="str">
        <f t="shared" si="3"/>
        <v/>
      </c>
      <c r="E207" s="70"/>
    </row>
    <row r="208" spans="1:5" x14ac:dyDescent="0.2">
      <c r="A208" s="194">
        <v>5540</v>
      </c>
      <c r="B208" s="192" t="s">
        <v>443</v>
      </c>
      <c r="C208" s="193">
        <v>0</v>
      </c>
      <c r="D208" s="196">
        <v>0</v>
      </c>
      <c r="E208" s="184"/>
    </row>
    <row r="209" spans="1:5" x14ac:dyDescent="0.2">
      <c r="A209" s="72">
        <v>5541</v>
      </c>
      <c r="B209" s="70" t="s">
        <v>443</v>
      </c>
      <c r="C209" s="73">
        <v>0</v>
      </c>
      <c r="D209" s="74" t="str">
        <f t="shared" si="3"/>
        <v/>
      </c>
      <c r="E209" s="70"/>
    </row>
    <row r="210" spans="1:5" x14ac:dyDescent="0.2">
      <c r="A210" s="194">
        <v>5550</v>
      </c>
      <c r="B210" s="192" t="s">
        <v>444</v>
      </c>
      <c r="C210" s="193">
        <v>0</v>
      </c>
      <c r="D210" s="196">
        <v>0</v>
      </c>
      <c r="E210" s="184"/>
    </row>
    <row r="211" spans="1:5" x14ac:dyDescent="0.2">
      <c r="A211" s="72">
        <v>5551</v>
      </c>
      <c r="B211" s="70" t="s">
        <v>444</v>
      </c>
      <c r="C211" s="73">
        <v>0</v>
      </c>
      <c r="D211" s="74" t="str">
        <f t="shared" si="3"/>
        <v/>
      </c>
      <c r="E211" s="70"/>
    </row>
    <row r="212" spans="1:5" x14ac:dyDescent="0.2">
      <c r="A212" s="194">
        <v>5590</v>
      </c>
      <c r="B212" s="192" t="s">
        <v>445</v>
      </c>
      <c r="C212" s="193">
        <v>0</v>
      </c>
      <c r="D212" s="196">
        <v>0</v>
      </c>
      <c r="E212" s="184"/>
    </row>
    <row r="213" spans="1:5" x14ac:dyDescent="0.2">
      <c r="A213" s="72">
        <v>5591</v>
      </c>
      <c r="B213" s="70" t="s">
        <v>446</v>
      </c>
      <c r="C213" s="73">
        <v>0</v>
      </c>
      <c r="D213" s="74" t="str">
        <f t="shared" si="3"/>
        <v/>
      </c>
      <c r="E213" s="70"/>
    </row>
    <row r="214" spans="1:5" x14ac:dyDescent="0.2">
      <c r="A214" s="72">
        <v>5592</v>
      </c>
      <c r="B214" s="70" t="s">
        <v>447</v>
      </c>
      <c r="C214" s="73">
        <v>0</v>
      </c>
      <c r="D214" s="74" t="str">
        <f t="shared" si="3"/>
        <v/>
      </c>
      <c r="E214" s="70"/>
    </row>
    <row r="215" spans="1:5" x14ac:dyDescent="0.2">
      <c r="A215" s="72">
        <v>5593</v>
      </c>
      <c r="B215" s="70" t="s">
        <v>448</v>
      </c>
      <c r="C215" s="73">
        <v>0</v>
      </c>
      <c r="D215" s="74" t="str">
        <f t="shared" si="3"/>
        <v/>
      </c>
      <c r="E215" s="70"/>
    </row>
    <row r="216" spans="1:5" x14ac:dyDescent="0.2">
      <c r="A216" s="72">
        <v>5594</v>
      </c>
      <c r="B216" s="70" t="s">
        <v>511</v>
      </c>
      <c r="C216" s="73">
        <v>0</v>
      </c>
      <c r="D216" s="74" t="str">
        <f t="shared" si="3"/>
        <v/>
      </c>
      <c r="E216" s="70"/>
    </row>
    <row r="217" spans="1:5" x14ac:dyDescent="0.2">
      <c r="A217" s="72">
        <v>5595</v>
      </c>
      <c r="B217" s="70" t="s">
        <v>449</v>
      </c>
      <c r="C217" s="73">
        <v>0</v>
      </c>
      <c r="D217" s="74" t="str">
        <f t="shared" si="3"/>
        <v/>
      </c>
      <c r="E217" s="70"/>
    </row>
    <row r="218" spans="1:5" x14ac:dyDescent="0.2">
      <c r="A218" s="72">
        <v>5596</v>
      </c>
      <c r="B218" s="70" t="s">
        <v>343</v>
      </c>
      <c r="C218" s="73">
        <v>0</v>
      </c>
      <c r="D218" s="74" t="str">
        <f t="shared" si="3"/>
        <v/>
      </c>
      <c r="E218" s="70"/>
    </row>
    <row r="219" spans="1:5" x14ac:dyDescent="0.2">
      <c r="A219" s="72">
        <v>5597</v>
      </c>
      <c r="B219" s="70" t="s">
        <v>450</v>
      </c>
      <c r="C219" s="73">
        <v>0</v>
      </c>
      <c r="D219" s="74" t="str">
        <f t="shared" si="3"/>
        <v/>
      </c>
      <c r="E219" s="70"/>
    </row>
    <row r="220" spans="1:5" x14ac:dyDescent="0.2">
      <c r="A220" s="72">
        <v>5598</v>
      </c>
      <c r="B220" s="70" t="s">
        <v>512</v>
      </c>
      <c r="C220" s="73">
        <v>0</v>
      </c>
      <c r="D220" s="74" t="str">
        <f t="shared" si="3"/>
        <v/>
      </c>
      <c r="E220" s="70"/>
    </row>
    <row r="221" spans="1:5" x14ac:dyDescent="0.2">
      <c r="A221" s="72">
        <v>5599</v>
      </c>
      <c r="B221" s="70" t="s">
        <v>451</v>
      </c>
      <c r="C221" s="73">
        <v>0</v>
      </c>
      <c r="D221" s="74" t="str">
        <f t="shared" si="3"/>
        <v/>
      </c>
      <c r="E221" s="70"/>
    </row>
    <row r="222" spans="1:5" x14ac:dyDescent="0.2">
      <c r="A222" s="194">
        <v>5600</v>
      </c>
      <c r="B222" s="192" t="s">
        <v>79</v>
      </c>
      <c r="C222" s="193">
        <v>0</v>
      </c>
      <c r="D222" s="196">
        <v>0</v>
      </c>
      <c r="E222" s="184"/>
    </row>
    <row r="223" spans="1:5" x14ac:dyDescent="0.2">
      <c r="A223" s="194">
        <v>5610</v>
      </c>
      <c r="B223" s="192" t="s">
        <v>452</v>
      </c>
      <c r="C223" s="193">
        <v>0</v>
      </c>
      <c r="D223" s="196" t="str">
        <f t="shared" si="3"/>
        <v/>
      </c>
      <c r="E223" s="184"/>
    </row>
    <row r="224" spans="1:5" x14ac:dyDescent="0.2">
      <c r="A224" s="72">
        <v>5611</v>
      </c>
      <c r="B224" s="70" t="s">
        <v>453</v>
      </c>
      <c r="C224" s="73">
        <v>0</v>
      </c>
      <c r="D224" s="74" t="str">
        <f t="shared" si="3"/>
        <v/>
      </c>
      <c r="E224" s="70"/>
    </row>
    <row r="226" spans="1:4" x14ac:dyDescent="0.2">
      <c r="A226" s="179" t="s">
        <v>649</v>
      </c>
    </row>
    <row r="227" spans="1:4" x14ac:dyDescent="0.2">
      <c r="B227" s="179"/>
    </row>
    <row r="228" spans="1:4" x14ac:dyDescent="0.2">
      <c r="B228" s="179"/>
    </row>
    <row r="229" spans="1:4" x14ac:dyDescent="0.2">
      <c r="B229" s="179"/>
    </row>
    <row r="230" spans="1:4" x14ac:dyDescent="0.2">
      <c r="B230" s="179"/>
    </row>
    <row r="231" spans="1:4" x14ac:dyDescent="0.2">
      <c r="B231" s="179"/>
    </row>
    <row r="234" spans="1:4" x14ac:dyDescent="0.2">
      <c r="A234" s="207" t="s">
        <v>867</v>
      </c>
      <c r="B234" s="208"/>
      <c r="C234" s="180" t="s">
        <v>871</v>
      </c>
      <c r="D234" s="180"/>
    </row>
    <row r="235" spans="1:4" ht="27.75" customHeight="1" x14ac:dyDescent="0.2">
      <c r="A235" s="209" t="s">
        <v>868</v>
      </c>
      <c r="B235" s="209"/>
      <c r="C235" s="209" t="s">
        <v>869</v>
      </c>
      <c r="D235" s="209"/>
    </row>
    <row r="236" spans="1:4" ht="21.75" customHeight="1" x14ac:dyDescent="0.2">
      <c r="A236" s="209"/>
      <c r="B236" s="209"/>
      <c r="C236" s="181"/>
      <c r="D236" s="180"/>
    </row>
  </sheetData>
  <sheetProtection formatCells="0" formatColumns="0" formatRows="0" insertColumns="0" insertRows="0" insertHyperlinks="0" deleteColumns="0" deleteRows="0" sort="0" autoFilter="0" pivotTables="0"/>
  <mergeCells count="6">
    <mergeCell ref="A236:B236"/>
    <mergeCell ref="A1:C1"/>
    <mergeCell ref="A2:C2"/>
    <mergeCell ref="A3:C3"/>
    <mergeCell ref="A235:B235"/>
    <mergeCell ref="C235:D235"/>
  </mergeCells>
  <pageMargins left="0.7" right="0.7" top="0.75" bottom="0.75" header="0.3" footer="0.3"/>
  <pageSetup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249977111117893"/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2.5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9" tint="-0.249977111117893"/>
    <pageSetUpPr fitToPage="1"/>
  </sheetPr>
  <dimension ref="A1:G54"/>
  <sheetViews>
    <sheetView view="pageBreakPreview" topLeftCell="A43" zoomScaleNormal="100" zoomScaleSheetLayoutView="100" workbookViewId="0">
      <selection activeCell="C53" sqref="C53:D53"/>
    </sheetView>
  </sheetViews>
  <sheetFormatPr baseColWidth="10" defaultColWidth="9.140625" defaultRowHeight="11.25" x14ac:dyDescent="0.2"/>
  <cols>
    <col min="1" max="1" width="17.28515625" style="51" customWidth="1"/>
    <col min="2" max="2" width="48.140625" style="51" customWidth="1"/>
    <col min="3" max="3" width="22.85546875" style="51" customWidth="1"/>
    <col min="4" max="5" width="16.7109375" style="51" customWidth="1"/>
    <col min="6" max="6" width="10.140625" style="51" bestFit="1" customWidth="1"/>
    <col min="7" max="16384" width="9.140625" style="51"/>
  </cols>
  <sheetData>
    <row r="1" spans="1:5" ht="18.95" customHeight="1" x14ac:dyDescent="0.2">
      <c r="A1" s="217" t="str">
        <f>ESF!A1</f>
        <v>ACADEMIA METROPOLITANA DE SEGURIDAD PUBLICA DE LEON GUANAJUATO</v>
      </c>
      <c r="B1" s="217"/>
      <c r="C1" s="217"/>
      <c r="D1" s="49" t="s">
        <v>179</v>
      </c>
      <c r="E1" s="50">
        <f>'Notas a los Edos Financieros'!D1</f>
        <v>2021</v>
      </c>
    </row>
    <row r="2" spans="1:5" ht="18.95" customHeight="1" x14ac:dyDescent="0.2">
      <c r="A2" s="217" t="s">
        <v>454</v>
      </c>
      <c r="B2" s="217"/>
      <c r="C2" s="217"/>
      <c r="D2" s="49" t="s">
        <v>181</v>
      </c>
      <c r="E2" s="50" t="str">
        <f>'Notas a los Edos Financieros'!D2</f>
        <v>Trimestral</v>
      </c>
    </row>
    <row r="3" spans="1:5" ht="18.95" customHeight="1" x14ac:dyDescent="0.2">
      <c r="A3" s="217" t="str">
        <f>ESF!A3</f>
        <v>Correspondiente del 01 de Enero al 31 de Diciembre de 2021</v>
      </c>
      <c r="B3" s="217"/>
      <c r="C3" s="217"/>
      <c r="D3" s="49" t="s">
        <v>182</v>
      </c>
      <c r="E3" s="50">
        <f>'Notas a los Edos Financieros'!D3</f>
        <v>4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0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0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188">
        <v>3210</v>
      </c>
      <c r="B14" s="189" t="s">
        <v>458</v>
      </c>
      <c r="C14" s="190">
        <f>+C15</f>
        <v>-1382119.9900000002</v>
      </c>
      <c r="D14" s="187"/>
      <c r="E14" s="187"/>
    </row>
    <row r="15" spans="1:5" x14ac:dyDescent="0.2">
      <c r="A15" s="55" t="s">
        <v>792</v>
      </c>
      <c r="B15" s="51" t="s">
        <v>793</v>
      </c>
      <c r="C15" s="56">
        <v>-1382119.9900000002</v>
      </c>
    </row>
    <row r="16" spans="1:5" x14ac:dyDescent="0.2">
      <c r="A16" s="188">
        <v>3220</v>
      </c>
      <c r="B16" s="189" t="s">
        <v>459</v>
      </c>
      <c r="C16" s="190">
        <f>SUM(C17:C26)</f>
        <v>25005181.52</v>
      </c>
      <c r="D16" s="187"/>
      <c r="E16" s="187"/>
    </row>
    <row r="17" spans="1:7" x14ac:dyDescent="0.2">
      <c r="A17" s="55" t="s">
        <v>794</v>
      </c>
      <c r="B17" s="51" t="s">
        <v>795</v>
      </c>
      <c r="C17" s="56">
        <v>2790361.87</v>
      </c>
    </row>
    <row r="18" spans="1:7" x14ac:dyDescent="0.2">
      <c r="A18" s="55" t="s">
        <v>796</v>
      </c>
      <c r="B18" s="51" t="s">
        <v>797</v>
      </c>
      <c r="C18" s="56">
        <v>2040543.66</v>
      </c>
    </row>
    <row r="19" spans="1:7" x14ac:dyDescent="0.2">
      <c r="A19" s="55" t="s">
        <v>798</v>
      </c>
      <c r="B19" s="51" t="s">
        <v>837</v>
      </c>
      <c r="C19" s="56">
        <v>1139264.5900000001</v>
      </c>
    </row>
    <row r="20" spans="1:7" x14ac:dyDescent="0.2">
      <c r="A20" s="55" t="s">
        <v>799</v>
      </c>
      <c r="B20" s="51" t="s">
        <v>800</v>
      </c>
      <c r="C20" s="56">
        <v>-1188462.8700000001</v>
      </c>
    </row>
    <row r="21" spans="1:7" x14ac:dyDescent="0.2">
      <c r="A21" s="55" t="s">
        <v>801</v>
      </c>
      <c r="B21" s="51" t="s">
        <v>802</v>
      </c>
      <c r="C21" s="56">
        <v>1154421.8799999999</v>
      </c>
    </row>
    <row r="22" spans="1:7" x14ac:dyDescent="0.2">
      <c r="A22" s="55" t="s">
        <v>803</v>
      </c>
      <c r="B22" s="51" t="s">
        <v>804</v>
      </c>
      <c r="C22" s="56">
        <v>1941794.52</v>
      </c>
    </row>
    <row r="23" spans="1:7" x14ac:dyDescent="0.2">
      <c r="A23" s="55" t="s">
        <v>805</v>
      </c>
      <c r="B23" s="51" t="s">
        <v>806</v>
      </c>
      <c r="C23" s="56">
        <v>-2748352.32</v>
      </c>
    </row>
    <row r="24" spans="1:7" x14ac:dyDescent="0.2">
      <c r="A24" s="55" t="s">
        <v>807</v>
      </c>
      <c r="B24" s="51" t="s">
        <v>808</v>
      </c>
      <c r="C24" s="56">
        <v>14009082.18</v>
      </c>
    </row>
    <row r="25" spans="1:7" x14ac:dyDescent="0.2">
      <c r="A25" s="55" t="s">
        <v>809</v>
      </c>
      <c r="B25" s="51" t="s">
        <v>810</v>
      </c>
      <c r="C25" s="56">
        <v>3834153.98</v>
      </c>
    </row>
    <row r="26" spans="1:7" x14ac:dyDescent="0.2">
      <c r="A26" s="55" t="s">
        <v>811</v>
      </c>
      <c r="B26" s="51" t="s">
        <v>812</v>
      </c>
      <c r="C26" s="56">
        <v>2032374.03</v>
      </c>
      <c r="G26" s="56"/>
    </row>
    <row r="27" spans="1:7" x14ac:dyDescent="0.2">
      <c r="A27" s="55">
        <v>3230</v>
      </c>
      <c r="B27" s="51" t="s">
        <v>460</v>
      </c>
      <c r="C27" s="56">
        <v>0</v>
      </c>
    </row>
    <row r="28" spans="1:7" x14ac:dyDescent="0.2">
      <c r="A28" s="55">
        <v>3231</v>
      </c>
      <c r="B28" s="51" t="s">
        <v>461</v>
      </c>
      <c r="C28" s="56">
        <v>0</v>
      </c>
    </row>
    <row r="29" spans="1:7" x14ac:dyDescent="0.2">
      <c r="A29" s="55">
        <v>3232</v>
      </c>
      <c r="B29" s="51" t="s">
        <v>462</v>
      </c>
      <c r="C29" s="56">
        <v>0</v>
      </c>
    </row>
    <row r="30" spans="1:7" x14ac:dyDescent="0.2">
      <c r="A30" s="55">
        <v>3233</v>
      </c>
      <c r="B30" s="51" t="s">
        <v>463</v>
      </c>
      <c r="C30" s="56">
        <v>0</v>
      </c>
    </row>
    <row r="31" spans="1:7" x14ac:dyDescent="0.2">
      <c r="A31" s="55">
        <v>3239</v>
      </c>
      <c r="B31" s="51" t="s">
        <v>464</v>
      </c>
      <c r="C31" s="56">
        <v>0</v>
      </c>
    </row>
    <row r="32" spans="1:7" x14ac:dyDescent="0.2">
      <c r="A32" s="55">
        <v>3240</v>
      </c>
      <c r="B32" s="51" t="s">
        <v>465</v>
      </c>
      <c r="C32" s="56">
        <v>0</v>
      </c>
    </row>
    <row r="33" spans="1:3" x14ac:dyDescent="0.2">
      <c r="A33" s="55">
        <v>3241</v>
      </c>
      <c r="B33" s="51" t="s">
        <v>466</v>
      </c>
      <c r="C33" s="56">
        <v>0</v>
      </c>
    </row>
    <row r="34" spans="1:3" x14ac:dyDescent="0.2">
      <c r="A34" s="55">
        <v>3242</v>
      </c>
      <c r="B34" s="51" t="s">
        <v>467</v>
      </c>
      <c r="C34" s="56">
        <v>0</v>
      </c>
    </row>
    <row r="35" spans="1:3" x14ac:dyDescent="0.2">
      <c r="A35" s="55">
        <v>3243</v>
      </c>
      <c r="B35" s="51" t="s">
        <v>468</v>
      </c>
      <c r="C35" s="56">
        <v>0</v>
      </c>
    </row>
    <row r="36" spans="1:3" x14ac:dyDescent="0.2">
      <c r="A36" s="55">
        <v>3250</v>
      </c>
      <c r="B36" s="51" t="s">
        <v>469</v>
      </c>
      <c r="C36" s="56">
        <v>0</v>
      </c>
    </row>
    <row r="37" spans="1:3" x14ac:dyDescent="0.2">
      <c r="A37" s="55">
        <v>3251</v>
      </c>
      <c r="B37" s="51" t="s">
        <v>470</v>
      </c>
      <c r="C37" s="56">
        <v>0</v>
      </c>
    </row>
    <row r="38" spans="1:3" x14ac:dyDescent="0.2">
      <c r="A38" s="55">
        <v>3252</v>
      </c>
      <c r="B38" s="51" t="s">
        <v>471</v>
      </c>
      <c r="C38" s="56">
        <v>0</v>
      </c>
    </row>
    <row r="40" spans="1:3" x14ac:dyDescent="0.2">
      <c r="A40" s="179" t="s">
        <v>649</v>
      </c>
    </row>
    <row r="41" spans="1:3" x14ac:dyDescent="0.2">
      <c r="A41" s="179"/>
    </row>
    <row r="42" spans="1:3" x14ac:dyDescent="0.2">
      <c r="A42" s="179"/>
    </row>
    <row r="43" spans="1:3" x14ac:dyDescent="0.2">
      <c r="A43" s="179"/>
    </row>
    <row r="44" spans="1:3" x14ac:dyDescent="0.2">
      <c r="A44" s="179"/>
    </row>
    <row r="45" spans="1:3" x14ac:dyDescent="0.2">
      <c r="A45" s="179"/>
    </row>
    <row r="46" spans="1:3" x14ac:dyDescent="0.2">
      <c r="A46" s="179"/>
    </row>
    <row r="47" spans="1:3" x14ac:dyDescent="0.2">
      <c r="A47" s="179"/>
    </row>
    <row r="48" spans="1:3" x14ac:dyDescent="0.2">
      <c r="A48" s="179"/>
    </row>
    <row r="49" spans="1:4" x14ac:dyDescent="0.2">
      <c r="A49" s="179"/>
    </row>
    <row r="50" spans="1:4" x14ac:dyDescent="0.2">
      <c r="A50" s="179"/>
    </row>
    <row r="52" spans="1:4" x14ac:dyDescent="0.2">
      <c r="A52" s="207" t="s">
        <v>867</v>
      </c>
      <c r="B52" s="208"/>
      <c r="C52" s="180" t="s">
        <v>872</v>
      </c>
      <c r="D52" s="180"/>
    </row>
    <row r="53" spans="1:4" ht="27" customHeight="1" x14ac:dyDescent="0.2">
      <c r="A53" s="209" t="s">
        <v>868</v>
      </c>
      <c r="B53" s="209"/>
      <c r="C53" s="209" t="s">
        <v>869</v>
      </c>
      <c r="D53" s="209"/>
    </row>
    <row r="54" spans="1:4" x14ac:dyDescent="0.2">
      <c r="A54" s="209"/>
      <c r="B54" s="209"/>
      <c r="C54" s="181"/>
      <c r="D54" s="180"/>
    </row>
  </sheetData>
  <sheetProtection formatCells="0" formatColumns="0" formatRows="0" insertColumns="0" insertRows="0" insertHyperlinks="0" deleteColumns="0" deleteRows="0" sort="0" autoFilter="0" pivotTables="0"/>
  <mergeCells count="6">
    <mergeCell ref="A54:B54"/>
    <mergeCell ref="A1:C1"/>
    <mergeCell ref="A2:C2"/>
    <mergeCell ref="A3:C3"/>
    <mergeCell ref="A53:B53"/>
    <mergeCell ref="C53:D53"/>
  </mergeCells>
  <pageMargins left="0.7" right="0.7" top="0.75" bottom="0.75" header="0.3" footer="0.3"/>
  <pageSetup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9" tint="-0.249977111117893"/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2.5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 tint="-0.249977111117893"/>
    <pageSetUpPr fitToPage="1"/>
  </sheetPr>
  <dimension ref="A1:H140"/>
  <sheetViews>
    <sheetView view="pageBreakPreview" topLeftCell="A106" zoomScaleNormal="100" zoomScaleSheetLayoutView="100" workbookViewId="0">
      <selection activeCell="C128" sqref="C128:D128"/>
    </sheetView>
  </sheetViews>
  <sheetFormatPr baseColWidth="10" defaultColWidth="9.140625" defaultRowHeight="11.25" x14ac:dyDescent="0.2"/>
  <cols>
    <col min="1" max="1" width="19.85546875" style="51" customWidth="1"/>
    <col min="2" max="2" width="63.42578125" style="51" bestFit="1" customWidth="1"/>
    <col min="3" max="3" width="15.28515625" style="51" customWidth="1"/>
    <col min="4" max="4" width="17.42578125" style="51" customWidth="1"/>
    <col min="5" max="5" width="19.140625" style="51" customWidth="1"/>
    <col min="6" max="6" width="10" style="51" bestFit="1" customWidth="1"/>
    <col min="7" max="7" width="22.140625" style="51" bestFit="1" customWidth="1"/>
    <col min="8" max="16384" width="9.140625" style="51"/>
  </cols>
  <sheetData>
    <row r="1" spans="1:5" s="57" customFormat="1" ht="18.95" customHeight="1" x14ac:dyDescent="0.25">
      <c r="A1" s="217" t="str">
        <f>ESF!A1</f>
        <v>ACADEMIA METROPOLITANA DE SEGURIDAD PUBLICA DE LEON GUANAJUATO</v>
      </c>
      <c r="B1" s="217"/>
      <c r="C1" s="217"/>
      <c r="D1" s="49" t="s">
        <v>179</v>
      </c>
      <c r="E1" s="50">
        <f>'Notas a los Edos Financieros'!D1</f>
        <v>2021</v>
      </c>
    </row>
    <row r="2" spans="1:5" s="57" customFormat="1" ht="18.95" customHeight="1" x14ac:dyDescent="0.25">
      <c r="A2" s="217" t="s">
        <v>472</v>
      </c>
      <c r="B2" s="217"/>
      <c r="C2" s="217"/>
      <c r="D2" s="49" t="s">
        <v>181</v>
      </c>
      <c r="E2" s="50" t="str">
        <f>'Notas a los Edos Financieros'!D2</f>
        <v>Trimestral</v>
      </c>
    </row>
    <row r="3" spans="1:5" s="57" customFormat="1" ht="18.95" customHeight="1" x14ac:dyDescent="0.25">
      <c r="A3" s="217" t="str">
        <f>ESF!A3</f>
        <v>Correspondiente del 01 de Enero al 31 de Diciembre de 2021</v>
      </c>
      <c r="B3" s="217"/>
      <c r="C3" s="217"/>
      <c r="D3" s="49" t="s">
        <v>182</v>
      </c>
      <c r="E3" s="50">
        <f>'Notas a los Edos Financieros'!D3</f>
        <v>4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9">
        <v>2021</v>
      </c>
      <c r="D7" s="129">
        <v>2020</v>
      </c>
    </row>
    <row r="8" spans="1:5" x14ac:dyDescent="0.2">
      <c r="A8" s="188">
        <v>1111</v>
      </c>
      <c r="B8" s="189" t="s">
        <v>473</v>
      </c>
      <c r="C8" s="190">
        <f>SUM(C9:C10)</f>
        <v>5541.38</v>
      </c>
      <c r="D8" s="190">
        <f>SUM(D9:D10)</f>
        <v>5541.38</v>
      </c>
    </row>
    <row r="9" spans="1:5" x14ac:dyDescent="0.2">
      <c r="A9" s="55" t="s">
        <v>825</v>
      </c>
      <c r="B9" s="51" t="s">
        <v>826</v>
      </c>
      <c r="C9" s="56">
        <v>5141.38</v>
      </c>
      <c r="D9" s="56">
        <v>5141.38</v>
      </c>
    </row>
    <row r="10" spans="1:5" x14ac:dyDescent="0.2">
      <c r="A10" s="55" t="s">
        <v>827</v>
      </c>
      <c r="B10" s="51" t="s">
        <v>828</v>
      </c>
      <c r="C10" s="56">
        <v>400</v>
      </c>
      <c r="D10" s="56">
        <v>400</v>
      </c>
    </row>
    <row r="11" spans="1:5" x14ac:dyDescent="0.2">
      <c r="A11" s="188">
        <v>1112</v>
      </c>
      <c r="B11" s="189" t="s">
        <v>474</v>
      </c>
      <c r="C11" s="190">
        <f>SUM(C12:C13)</f>
        <v>15282466.620000001</v>
      </c>
      <c r="D11" s="190">
        <f>SUM(D12:D13)</f>
        <v>20925657.329999998</v>
      </c>
    </row>
    <row r="12" spans="1:5" x14ac:dyDescent="0.2">
      <c r="A12" s="55" t="s">
        <v>829</v>
      </c>
      <c r="B12" s="51" t="s">
        <v>830</v>
      </c>
      <c r="C12" s="56">
        <v>594748.39</v>
      </c>
      <c r="D12" s="56">
        <v>592012.11</v>
      </c>
    </row>
    <row r="13" spans="1:5" x14ac:dyDescent="0.2">
      <c r="A13" s="55" t="s">
        <v>831</v>
      </c>
      <c r="B13" s="51" t="s">
        <v>832</v>
      </c>
      <c r="C13" s="56">
        <v>14687718.23</v>
      </c>
      <c r="D13" s="56">
        <v>20333645.219999999</v>
      </c>
    </row>
    <row r="14" spans="1:5" x14ac:dyDescent="0.2">
      <c r="A14" s="55">
        <v>1113</v>
      </c>
      <c r="B14" s="51" t="s">
        <v>475</v>
      </c>
      <c r="C14" s="56">
        <v>0</v>
      </c>
      <c r="D14" s="56">
        <v>0</v>
      </c>
    </row>
    <row r="15" spans="1:5" x14ac:dyDescent="0.2">
      <c r="A15" s="55">
        <v>1114</v>
      </c>
      <c r="B15" s="51" t="s">
        <v>184</v>
      </c>
      <c r="C15" s="56">
        <v>0</v>
      </c>
      <c r="D15" s="56">
        <v>0</v>
      </c>
    </row>
    <row r="16" spans="1:5" x14ac:dyDescent="0.2">
      <c r="A16" s="55">
        <v>1115</v>
      </c>
      <c r="B16" s="51" t="s">
        <v>185</v>
      </c>
      <c r="C16" s="56">
        <v>0</v>
      </c>
      <c r="D16" s="56">
        <v>0</v>
      </c>
    </row>
    <row r="17" spans="1:4" x14ac:dyDescent="0.2">
      <c r="A17" s="55">
        <v>1116</v>
      </c>
      <c r="B17" s="51" t="s">
        <v>476</v>
      </c>
      <c r="C17" s="56">
        <v>0</v>
      </c>
      <c r="D17" s="56">
        <v>0</v>
      </c>
    </row>
    <row r="18" spans="1:4" x14ac:dyDescent="0.2">
      <c r="A18" s="55">
        <v>1119</v>
      </c>
      <c r="B18" s="51" t="s">
        <v>477</v>
      </c>
      <c r="C18" s="56">
        <v>0</v>
      </c>
      <c r="D18" s="56">
        <v>0</v>
      </c>
    </row>
    <row r="19" spans="1:4" x14ac:dyDescent="0.2">
      <c r="A19" s="188">
        <v>1110</v>
      </c>
      <c r="B19" s="203" t="s">
        <v>611</v>
      </c>
      <c r="C19" s="190">
        <f>+C11+C8</f>
        <v>15288008.000000002</v>
      </c>
      <c r="D19" s="190">
        <f>+D11+D8</f>
        <v>20931198.709999997</v>
      </c>
    </row>
    <row r="22" spans="1:4" x14ac:dyDescent="0.2">
      <c r="A22" s="53" t="s">
        <v>161</v>
      </c>
      <c r="B22" s="53"/>
      <c r="C22" s="53"/>
      <c r="D22" s="53"/>
    </row>
    <row r="23" spans="1:4" x14ac:dyDescent="0.2">
      <c r="A23" s="54" t="s">
        <v>146</v>
      </c>
      <c r="B23" s="54" t="s">
        <v>616</v>
      </c>
      <c r="C23" s="129" t="s">
        <v>613</v>
      </c>
      <c r="D23" s="129" t="s">
        <v>164</v>
      </c>
    </row>
    <row r="24" spans="1:4" x14ac:dyDescent="0.2">
      <c r="A24" s="62">
        <v>1230</v>
      </c>
      <c r="B24" s="63" t="s">
        <v>215</v>
      </c>
      <c r="C24" s="124">
        <v>0</v>
      </c>
      <c r="D24" s="124">
        <v>0</v>
      </c>
    </row>
    <row r="25" spans="1:4" x14ac:dyDescent="0.2">
      <c r="A25" s="55">
        <v>1231</v>
      </c>
      <c r="B25" s="51" t="s">
        <v>216</v>
      </c>
      <c r="C25" s="56">
        <v>0</v>
      </c>
      <c r="D25" s="56">
        <v>0</v>
      </c>
    </row>
    <row r="26" spans="1:4" x14ac:dyDescent="0.2">
      <c r="A26" s="55">
        <v>1232</v>
      </c>
      <c r="B26" s="51" t="s">
        <v>217</v>
      </c>
      <c r="C26" s="56">
        <v>0</v>
      </c>
      <c r="D26" s="56">
        <v>0</v>
      </c>
    </row>
    <row r="27" spans="1:4" x14ac:dyDescent="0.2">
      <c r="A27" s="55">
        <v>1233</v>
      </c>
      <c r="B27" s="51" t="s">
        <v>218</v>
      </c>
      <c r="C27" s="56">
        <v>0</v>
      </c>
      <c r="D27" s="56">
        <v>0</v>
      </c>
    </row>
    <row r="28" spans="1:4" x14ac:dyDescent="0.2">
      <c r="A28" s="55">
        <v>1234</v>
      </c>
      <c r="B28" s="51" t="s">
        <v>219</v>
      </c>
      <c r="C28" s="56">
        <v>0</v>
      </c>
      <c r="D28" s="56">
        <v>0</v>
      </c>
    </row>
    <row r="29" spans="1:4" x14ac:dyDescent="0.2">
      <c r="A29" s="55">
        <v>1235</v>
      </c>
      <c r="B29" s="51" t="s">
        <v>220</v>
      </c>
      <c r="C29" s="56">
        <v>0</v>
      </c>
      <c r="D29" s="56">
        <v>0</v>
      </c>
    </row>
    <row r="30" spans="1:4" x14ac:dyDescent="0.2">
      <c r="A30" s="55">
        <v>1236</v>
      </c>
      <c r="B30" s="51" t="s">
        <v>221</v>
      </c>
      <c r="C30" s="56">
        <v>0</v>
      </c>
      <c r="D30" s="56">
        <v>0</v>
      </c>
    </row>
    <row r="31" spans="1:4" x14ac:dyDescent="0.2">
      <c r="A31" s="55">
        <v>1239</v>
      </c>
      <c r="B31" s="51" t="s">
        <v>222</v>
      </c>
      <c r="C31" s="56">
        <v>0</v>
      </c>
      <c r="D31" s="56">
        <v>0</v>
      </c>
    </row>
    <row r="32" spans="1:4" x14ac:dyDescent="0.2">
      <c r="A32" s="188">
        <v>1240</v>
      </c>
      <c r="B32" s="189" t="s">
        <v>223</v>
      </c>
      <c r="C32" s="190">
        <f>SUM(C33:C40)</f>
        <v>1423335.2100000002</v>
      </c>
      <c r="D32" s="190">
        <f>SUM(D33:D40)</f>
        <v>1423335.2100000002</v>
      </c>
    </row>
    <row r="33" spans="1:4" x14ac:dyDescent="0.2">
      <c r="A33" s="55">
        <v>1241</v>
      </c>
      <c r="B33" s="51" t="s">
        <v>224</v>
      </c>
      <c r="C33" s="56">
        <v>1311256.3700000001</v>
      </c>
      <c r="D33" s="56">
        <v>1311256.3700000001</v>
      </c>
    </row>
    <row r="34" spans="1:4" x14ac:dyDescent="0.2">
      <c r="A34" s="55">
        <v>1242</v>
      </c>
      <c r="B34" s="51" t="s">
        <v>225</v>
      </c>
      <c r="C34" s="56">
        <v>55268</v>
      </c>
      <c r="D34" s="56">
        <v>55268</v>
      </c>
    </row>
    <row r="35" spans="1:4" x14ac:dyDescent="0.2">
      <c r="A35" s="55">
        <v>1243</v>
      </c>
      <c r="B35" s="51" t="s">
        <v>226</v>
      </c>
      <c r="C35" s="56">
        <v>0</v>
      </c>
      <c r="D35" s="56">
        <v>0</v>
      </c>
    </row>
    <row r="36" spans="1:4" x14ac:dyDescent="0.2">
      <c r="A36" s="55">
        <v>1244</v>
      </c>
      <c r="B36" s="51" t="s">
        <v>227</v>
      </c>
      <c r="C36" s="56">
        <v>0</v>
      </c>
      <c r="D36" s="56">
        <v>0</v>
      </c>
    </row>
    <row r="37" spans="1:4" x14ac:dyDescent="0.2">
      <c r="A37" s="55">
        <v>1245</v>
      </c>
      <c r="B37" s="51" t="s">
        <v>228</v>
      </c>
      <c r="C37" s="56">
        <v>33950</v>
      </c>
      <c r="D37" s="56">
        <v>33950</v>
      </c>
    </row>
    <row r="38" spans="1:4" x14ac:dyDescent="0.2">
      <c r="A38" s="55">
        <v>1246</v>
      </c>
      <c r="B38" s="51" t="s">
        <v>229</v>
      </c>
      <c r="C38" s="56">
        <v>22860.84</v>
      </c>
      <c r="D38" s="56">
        <v>22860.84</v>
      </c>
    </row>
    <row r="39" spans="1:4" x14ac:dyDescent="0.2">
      <c r="A39" s="55">
        <v>1247</v>
      </c>
      <c r="B39" s="51" t="s">
        <v>230</v>
      </c>
      <c r="C39" s="56">
        <v>0</v>
      </c>
      <c r="D39" s="56">
        <v>0</v>
      </c>
    </row>
    <row r="40" spans="1:4" x14ac:dyDescent="0.2">
      <c r="A40" s="55">
        <v>1248</v>
      </c>
      <c r="B40" s="51" t="s">
        <v>231</v>
      </c>
      <c r="C40" s="56">
        <v>0</v>
      </c>
      <c r="D40" s="56">
        <v>0</v>
      </c>
    </row>
    <row r="41" spans="1:4" x14ac:dyDescent="0.2">
      <c r="A41" s="62">
        <v>1250</v>
      </c>
      <c r="B41" s="63" t="s">
        <v>233</v>
      </c>
      <c r="C41" s="124">
        <v>0</v>
      </c>
      <c r="D41" s="124">
        <v>0</v>
      </c>
    </row>
    <row r="42" spans="1:4" x14ac:dyDescent="0.2">
      <c r="A42" s="55">
        <v>1251</v>
      </c>
      <c r="B42" s="51" t="s">
        <v>234</v>
      </c>
      <c r="C42" s="56">
        <v>0</v>
      </c>
      <c r="D42" s="56">
        <v>0</v>
      </c>
    </row>
    <row r="43" spans="1:4" x14ac:dyDescent="0.2">
      <c r="A43" s="55">
        <v>1252</v>
      </c>
      <c r="B43" s="51" t="s">
        <v>235</v>
      </c>
      <c r="C43" s="56">
        <v>0</v>
      </c>
      <c r="D43" s="56">
        <v>0</v>
      </c>
    </row>
    <row r="44" spans="1:4" x14ac:dyDescent="0.2">
      <c r="A44" s="55">
        <v>1253</v>
      </c>
      <c r="B44" s="51" t="s">
        <v>236</v>
      </c>
      <c r="C44" s="56">
        <v>0</v>
      </c>
      <c r="D44" s="56">
        <v>0</v>
      </c>
    </row>
    <row r="45" spans="1:4" x14ac:dyDescent="0.2">
      <c r="A45" s="55">
        <v>1254</v>
      </c>
      <c r="B45" s="51" t="s">
        <v>237</v>
      </c>
      <c r="C45" s="56">
        <v>0</v>
      </c>
      <c r="D45" s="56">
        <v>0</v>
      </c>
    </row>
    <row r="46" spans="1:4" x14ac:dyDescent="0.2">
      <c r="A46" s="55">
        <v>1259</v>
      </c>
      <c r="B46" s="51" t="s">
        <v>238</v>
      </c>
      <c r="C46" s="56">
        <v>0</v>
      </c>
      <c r="D46" s="56">
        <v>0</v>
      </c>
    </row>
    <row r="47" spans="1:4" x14ac:dyDescent="0.2">
      <c r="A47" s="55"/>
      <c r="B47" s="177" t="s">
        <v>614</v>
      </c>
      <c r="C47" s="175">
        <f>C24+C32+C41</f>
        <v>1423335.2100000002</v>
      </c>
      <c r="D47" s="175">
        <f>D24+D32+D41</f>
        <v>1423335.2100000002</v>
      </c>
    </row>
    <row r="49" spans="1:7" x14ac:dyDescent="0.2">
      <c r="A49" s="53" t="s">
        <v>169</v>
      </c>
      <c r="B49" s="53"/>
      <c r="C49" s="53"/>
      <c r="D49" s="53"/>
    </row>
    <row r="50" spans="1:7" x14ac:dyDescent="0.2">
      <c r="A50" s="54" t="s">
        <v>146</v>
      </c>
      <c r="B50" s="54" t="s">
        <v>616</v>
      </c>
      <c r="C50" s="129">
        <v>2021</v>
      </c>
      <c r="D50" s="129">
        <v>2020</v>
      </c>
    </row>
    <row r="51" spans="1:7" x14ac:dyDescent="0.2">
      <c r="A51" s="188">
        <v>3210</v>
      </c>
      <c r="B51" s="189" t="s">
        <v>612</v>
      </c>
      <c r="C51" s="190">
        <v>-1382119.9900000002</v>
      </c>
      <c r="D51" s="190">
        <v>1466331.6500000064</v>
      </c>
    </row>
    <row r="52" spans="1:7" x14ac:dyDescent="0.2">
      <c r="A52" s="176"/>
      <c r="B52" s="177" t="s">
        <v>617</v>
      </c>
      <c r="C52" s="175">
        <f>+C53+C65+C97</f>
        <v>46933.399999997811</v>
      </c>
      <c r="D52" s="175">
        <f>+D53+D65+D97</f>
        <v>3115174.3899999997</v>
      </c>
      <c r="E52" s="56"/>
      <c r="F52" s="56"/>
      <c r="G52" s="56"/>
    </row>
    <row r="53" spans="1:7" x14ac:dyDescent="0.2">
      <c r="A53" s="62">
        <v>5400</v>
      </c>
      <c r="B53" s="63" t="s">
        <v>412</v>
      </c>
      <c r="C53" s="124">
        <v>0</v>
      </c>
      <c r="D53" s="124">
        <v>0</v>
      </c>
    </row>
    <row r="54" spans="1:7" x14ac:dyDescent="0.2">
      <c r="A54" s="62">
        <v>5410</v>
      </c>
      <c r="B54" s="63" t="s">
        <v>621</v>
      </c>
      <c r="C54" s="124">
        <v>0</v>
      </c>
      <c r="D54" s="124">
        <v>0</v>
      </c>
    </row>
    <row r="55" spans="1:7" x14ac:dyDescent="0.2">
      <c r="A55" s="55">
        <v>5411</v>
      </c>
      <c r="B55" s="51" t="s">
        <v>414</v>
      </c>
      <c r="C55" s="56">
        <v>0</v>
      </c>
      <c r="D55" s="56">
        <v>0</v>
      </c>
      <c r="F55" s="56"/>
    </row>
    <row r="56" spans="1:7" x14ac:dyDescent="0.2">
      <c r="A56" s="62">
        <v>5420</v>
      </c>
      <c r="B56" s="63" t="s">
        <v>622</v>
      </c>
      <c r="C56" s="124">
        <v>0</v>
      </c>
      <c r="D56" s="124">
        <v>0</v>
      </c>
    </row>
    <row r="57" spans="1:7" x14ac:dyDescent="0.2">
      <c r="A57" s="55">
        <v>5421</v>
      </c>
      <c r="B57" s="51" t="s">
        <v>417</v>
      </c>
      <c r="C57" s="56">
        <v>0</v>
      </c>
      <c r="D57" s="56">
        <v>0</v>
      </c>
    </row>
    <row r="58" spans="1:7" x14ac:dyDescent="0.2">
      <c r="A58" s="62">
        <v>5430</v>
      </c>
      <c r="B58" s="63" t="s">
        <v>623</v>
      </c>
      <c r="C58" s="124">
        <v>0</v>
      </c>
      <c r="D58" s="124">
        <v>0</v>
      </c>
    </row>
    <row r="59" spans="1:7" x14ac:dyDescent="0.2">
      <c r="A59" s="55">
        <v>5431</v>
      </c>
      <c r="B59" s="51" t="s">
        <v>420</v>
      </c>
      <c r="C59" s="56">
        <v>0</v>
      </c>
      <c r="D59" s="56">
        <v>0</v>
      </c>
    </row>
    <row r="60" spans="1:7" x14ac:dyDescent="0.2">
      <c r="A60" s="62">
        <v>5440</v>
      </c>
      <c r="B60" s="63" t="s">
        <v>624</v>
      </c>
      <c r="C60" s="124">
        <v>0</v>
      </c>
      <c r="D60" s="124">
        <v>0</v>
      </c>
    </row>
    <row r="61" spans="1:7" x14ac:dyDescent="0.2">
      <c r="A61" s="55">
        <v>5441</v>
      </c>
      <c r="B61" s="51" t="s">
        <v>624</v>
      </c>
      <c r="C61" s="56">
        <v>0</v>
      </c>
      <c r="D61" s="56">
        <v>0</v>
      </c>
    </row>
    <row r="62" spans="1:7" x14ac:dyDescent="0.2">
      <c r="A62" s="62">
        <v>5450</v>
      </c>
      <c r="B62" s="63" t="s">
        <v>625</v>
      </c>
      <c r="C62" s="124">
        <v>0</v>
      </c>
      <c r="D62" s="124">
        <v>0</v>
      </c>
    </row>
    <row r="63" spans="1:7" x14ac:dyDescent="0.2">
      <c r="A63" s="55">
        <v>5451</v>
      </c>
      <c r="B63" s="51" t="s">
        <v>424</v>
      </c>
      <c r="C63" s="56">
        <v>0</v>
      </c>
      <c r="D63" s="56">
        <v>0</v>
      </c>
    </row>
    <row r="64" spans="1:7" x14ac:dyDescent="0.2">
      <c r="A64" s="55">
        <v>5452</v>
      </c>
      <c r="B64" s="51" t="s">
        <v>425</v>
      </c>
      <c r="C64" s="56">
        <v>0</v>
      </c>
      <c r="D64" s="56">
        <v>0</v>
      </c>
    </row>
    <row r="65" spans="1:7" x14ac:dyDescent="0.2">
      <c r="A65" s="188">
        <v>5500</v>
      </c>
      <c r="B65" s="189" t="s">
        <v>426</v>
      </c>
      <c r="C65" s="190">
        <f>+C66+C75+C78+C84+C86+C88</f>
        <v>46933.399999997811</v>
      </c>
      <c r="D65" s="190">
        <f>+D66+D75+D78+D84+D86+D88</f>
        <v>3115174.3899999997</v>
      </c>
    </row>
    <row r="66" spans="1:7" x14ac:dyDescent="0.2">
      <c r="A66" s="188">
        <v>5510</v>
      </c>
      <c r="B66" s="189" t="s">
        <v>427</v>
      </c>
      <c r="C66" s="190">
        <f>SUM(C67:C74)</f>
        <v>754196.76</v>
      </c>
      <c r="D66" s="190">
        <f>SUM(D67:D74)</f>
        <v>672963.32</v>
      </c>
    </row>
    <row r="67" spans="1:7" x14ac:dyDescent="0.2">
      <c r="A67" s="55">
        <v>5511</v>
      </c>
      <c r="B67" s="51" t="s">
        <v>428</v>
      </c>
      <c r="C67" s="56">
        <v>0</v>
      </c>
      <c r="D67" s="56">
        <v>0</v>
      </c>
    </row>
    <row r="68" spans="1:7" x14ac:dyDescent="0.2">
      <c r="A68" s="55">
        <v>5512</v>
      </c>
      <c r="B68" s="51" t="s">
        <v>429</v>
      </c>
      <c r="C68" s="56">
        <v>0</v>
      </c>
      <c r="D68" s="56">
        <v>0</v>
      </c>
    </row>
    <row r="69" spans="1:7" x14ac:dyDescent="0.2">
      <c r="A69" s="55">
        <v>5513</v>
      </c>
      <c r="B69" s="51" t="s">
        <v>430</v>
      </c>
      <c r="C69" s="56">
        <v>0</v>
      </c>
      <c r="D69" s="56">
        <v>0</v>
      </c>
    </row>
    <row r="70" spans="1:7" x14ac:dyDescent="0.2">
      <c r="A70" s="55">
        <v>5514</v>
      </c>
      <c r="B70" s="51" t="s">
        <v>431</v>
      </c>
      <c r="C70" s="56">
        <v>0</v>
      </c>
      <c r="D70" s="56">
        <v>0</v>
      </c>
    </row>
    <row r="71" spans="1:7" x14ac:dyDescent="0.2">
      <c r="A71" s="55">
        <v>5515</v>
      </c>
      <c r="B71" s="51" t="s">
        <v>432</v>
      </c>
      <c r="C71" s="155">
        <v>754196.76</v>
      </c>
      <c r="D71" s="155">
        <v>672963.32</v>
      </c>
    </row>
    <row r="72" spans="1:7" x14ac:dyDescent="0.2">
      <c r="A72" s="55">
        <v>5516</v>
      </c>
      <c r="B72" s="51" t="s">
        <v>433</v>
      </c>
      <c r="C72" s="56">
        <v>0</v>
      </c>
      <c r="D72" s="56">
        <v>0</v>
      </c>
    </row>
    <row r="73" spans="1:7" x14ac:dyDescent="0.2">
      <c r="A73" s="55">
        <v>5517</v>
      </c>
      <c r="B73" s="51" t="s">
        <v>434</v>
      </c>
      <c r="C73" s="56">
        <v>0</v>
      </c>
      <c r="D73" s="56">
        <v>0</v>
      </c>
    </row>
    <row r="74" spans="1:7" x14ac:dyDescent="0.2">
      <c r="A74" s="55">
        <v>5518</v>
      </c>
      <c r="B74" s="51" t="s">
        <v>81</v>
      </c>
      <c r="C74" s="56">
        <v>0</v>
      </c>
      <c r="D74" s="56">
        <v>0</v>
      </c>
    </row>
    <row r="75" spans="1:7" x14ac:dyDescent="0.2">
      <c r="A75" s="188">
        <v>5520</v>
      </c>
      <c r="B75" s="189" t="s">
        <v>80</v>
      </c>
      <c r="C75" s="190">
        <f>SUM(C76:C77)</f>
        <v>-707263.3600000022</v>
      </c>
      <c r="D75" s="190">
        <f>SUM(D76:D77)</f>
        <v>2442211.0699999998</v>
      </c>
    </row>
    <row r="76" spans="1:7" x14ac:dyDescent="0.2">
      <c r="A76" s="55">
        <v>5521</v>
      </c>
      <c r="B76" s="51" t="s">
        <v>435</v>
      </c>
      <c r="C76" s="155">
        <v>-707263.3600000022</v>
      </c>
      <c r="D76" s="155">
        <v>2442211.0699999998</v>
      </c>
      <c r="E76" s="56"/>
      <c r="F76" s="56"/>
      <c r="G76" s="56"/>
    </row>
    <row r="77" spans="1:7" x14ac:dyDescent="0.2">
      <c r="A77" s="55">
        <v>5522</v>
      </c>
      <c r="B77" s="51" t="s">
        <v>436</v>
      </c>
      <c r="C77" s="56">
        <v>0</v>
      </c>
      <c r="D77" s="56">
        <v>0</v>
      </c>
      <c r="G77" s="56"/>
    </row>
    <row r="78" spans="1:7" x14ac:dyDescent="0.2">
      <c r="A78" s="62">
        <v>5530</v>
      </c>
      <c r="B78" s="63" t="s">
        <v>437</v>
      </c>
      <c r="C78" s="124">
        <f>SUM(C79:C83)</f>
        <v>0</v>
      </c>
      <c r="D78" s="124">
        <v>0</v>
      </c>
    </row>
    <row r="79" spans="1:7" x14ac:dyDescent="0.2">
      <c r="A79" s="55">
        <v>5531</v>
      </c>
      <c r="B79" s="51" t="s">
        <v>438</v>
      </c>
      <c r="C79" s="56">
        <v>0</v>
      </c>
      <c r="D79" s="56">
        <v>0</v>
      </c>
      <c r="F79" s="56"/>
    </row>
    <row r="80" spans="1:7" x14ac:dyDescent="0.2">
      <c r="A80" s="55">
        <v>5532</v>
      </c>
      <c r="B80" s="51" t="s">
        <v>439</v>
      </c>
      <c r="C80" s="56">
        <v>0</v>
      </c>
      <c r="D80" s="56">
        <v>0</v>
      </c>
    </row>
    <row r="81" spans="1:7" x14ac:dyDescent="0.2">
      <c r="A81" s="55">
        <v>5533</v>
      </c>
      <c r="B81" s="51" t="s">
        <v>440</v>
      </c>
      <c r="C81" s="56">
        <v>0</v>
      </c>
      <c r="D81" s="56">
        <v>0</v>
      </c>
    </row>
    <row r="82" spans="1:7" x14ac:dyDescent="0.2">
      <c r="A82" s="55">
        <v>5534</v>
      </c>
      <c r="B82" s="51" t="s">
        <v>441</v>
      </c>
      <c r="C82" s="56">
        <v>0</v>
      </c>
      <c r="D82" s="56">
        <v>0</v>
      </c>
      <c r="G82" s="56"/>
    </row>
    <row r="83" spans="1:7" x14ac:dyDescent="0.2">
      <c r="A83" s="55">
        <v>5535</v>
      </c>
      <c r="B83" s="51" t="s">
        <v>442</v>
      </c>
      <c r="C83" s="56">
        <v>0</v>
      </c>
      <c r="D83" s="56">
        <v>0</v>
      </c>
    </row>
    <row r="84" spans="1:7" x14ac:dyDescent="0.2">
      <c r="A84" s="62">
        <v>5540</v>
      </c>
      <c r="B84" s="63" t="s">
        <v>443</v>
      </c>
      <c r="C84" s="124">
        <f>+C85</f>
        <v>0</v>
      </c>
      <c r="D84" s="124">
        <f>+D85</f>
        <v>0</v>
      </c>
    </row>
    <row r="85" spans="1:7" x14ac:dyDescent="0.2">
      <c r="A85" s="55">
        <v>5541</v>
      </c>
      <c r="B85" s="51" t="s">
        <v>443</v>
      </c>
      <c r="C85" s="56">
        <v>0</v>
      </c>
      <c r="D85" s="56">
        <v>0</v>
      </c>
    </row>
    <row r="86" spans="1:7" x14ac:dyDescent="0.2">
      <c r="A86" s="62">
        <v>5550</v>
      </c>
      <c r="B86" s="63" t="s">
        <v>444</v>
      </c>
      <c r="C86" s="124">
        <f>SUM(C87)</f>
        <v>0</v>
      </c>
      <c r="D86" s="124">
        <f>SUM(D87)</f>
        <v>0</v>
      </c>
    </row>
    <row r="87" spans="1:7" x14ac:dyDescent="0.2">
      <c r="A87" s="55">
        <v>5551</v>
      </c>
      <c r="B87" s="51" t="s">
        <v>444</v>
      </c>
      <c r="C87" s="56">
        <v>0</v>
      </c>
      <c r="D87" s="56">
        <v>0</v>
      </c>
    </row>
    <row r="88" spans="1:7" x14ac:dyDescent="0.2">
      <c r="A88" s="62">
        <v>5590</v>
      </c>
      <c r="B88" s="63" t="s">
        <v>445</v>
      </c>
      <c r="C88" s="124">
        <f>SUM(C89:C96)</f>
        <v>0</v>
      </c>
      <c r="D88" s="124">
        <f>SUM(D89:D96)</f>
        <v>0</v>
      </c>
    </row>
    <row r="89" spans="1:7" x14ac:dyDescent="0.2">
      <c r="A89" s="55">
        <v>5591</v>
      </c>
      <c r="B89" s="51" t="s">
        <v>446</v>
      </c>
      <c r="C89" s="56">
        <v>0</v>
      </c>
      <c r="D89" s="56">
        <v>0</v>
      </c>
    </row>
    <row r="90" spans="1:7" x14ac:dyDescent="0.2">
      <c r="A90" s="55">
        <v>5592</v>
      </c>
      <c r="B90" s="51" t="s">
        <v>447</v>
      </c>
      <c r="C90" s="56">
        <v>0</v>
      </c>
      <c r="D90" s="56">
        <v>0</v>
      </c>
    </row>
    <row r="91" spans="1:7" x14ac:dyDescent="0.2">
      <c r="A91" s="55">
        <v>5593</v>
      </c>
      <c r="B91" s="51" t="s">
        <v>448</v>
      </c>
      <c r="C91" s="56">
        <v>0</v>
      </c>
      <c r="D91" s="56">
        <v>0</v>
      </c>
    </row>
    <row r="92" spans="1:7" x14ac:dyDescent="0.2">
      <c r="A92" s="55">
        <v>5594</v>
      </c>
      <c r="B92" s="51" t="s">
        <v>626</v>
      </c>
      <c r="C92" s="56">
        <v>0</v>
      </c>
      <c r="D92" s="56">
        <v>0</v>
      </c>
    </row>
    <row r="93" spans="1:7" x14ac:dyDescent="0.2">
      <c r="A93" s="55">
        <v>5595</v>
      </c>
      <c r="B93" s="51" t="s">
        <v>449</v>
      </c>
      <c r="C93" s="56">
        <v>0</v>
      </c>
      <c r="D93" s="56">
        <v>0</v>
      </c>
    </row>
    <row r="94" spans="1:7" x14ac:dyDescent="0.2">
      <c r="A94" s="55">
        <v>5596</v>
      </c>
      <c r="B94" s="51" t="s">
        <v>343</v>
      </c>
      <c r="C94" s="56">
        <v>0</v>
      </c>
      <c r="D94" s="56">
        <v>0</v>
      </c>
    </row>
    <row r="95" spans="1:7" x14ac:dyDescent="0.2">
      <c r="A95" s="55">
        <v>5597</v>
      </c>
      <c r="B95" s="51" t="s">
        <v>450</v>
      </c>
      <c r="C95" s="56">
        <v>0</v>
      </c>
      <c r="D95" s="56">
        <v>0</v>
      </c>
    </row>
    <row r="96" spans="1:7" x14ac:dyDescent="0.2">
      <c r="A96" s="55">
        <v>5599</v>
      </c>
      <c r="B96" s="51" t="s">
        <v>451</v>
      </c>
      <c r="C96" s="56">
        <v>0</v>
      </c>
      <c r="D96" s="56">
        <v>0</v>
      </c>
    </row>
    <row r="97" spans="1:6" x14ac:dyDescent="0.2">
      <c r="A97" s="62">
        <v>5600</v>
      </c>
      <c r="B97" s="63" t="s">
        <v>79</v>
      </c>
      <c r="C97" s="124">
        <f>SUM(C98:C99)</f>
        <v>0</v>
      </c>
      <c r="D97" s="124">
        <f>SUM(D98:D99)</f>
        <v>0</v>
      </c>
    </row>
    <row r="98" spans="1:6" x14ac:dyDescent="0.2">
      <c r="A98" s="55">
        <v>5610</v>
      </c>
      <c r="B98" s="51" t="s">
        <v>452</v>
      </c>
      <c r="C98" s="56">
        <v>0</v>
      </c>
      <c r="D98" s="56">
        <v>0</v>
      </c>
    </row>
    <row r="99" spans="1:6" x14ac:dyDescent="0.2">
      <c r="A99" s="55">
        <v>5611</v>
      </c>
      <c r="B99" s="51" t="s">
        <v>453</v>
      </c>
      <c r="C99" s="56">
        <v>0</v>
      </c>
      <c r="D99" s="56">
        <v>0</v>
      </c>
    </row>
    <row r="100" spans="1:6" x14ac:dyDescent="0.2">
      <c r="A100" s="188">
        <v>2110</v>
      </c>
      <c r="B100" s="204" t="s">
        <v>618</v>
      </c>
      <c r="C100" s="190">
        <f>SUM(C101:C105)</f>
        <v>4308004.12</v>
      </c>
      <c r="D100" s="190">
        <f>SUM(D101:D105)</f>
        <v>896862.3200000003</v>
      </c>
      <c r="E100" s="187"/>
    </row>
    <row r="101" spans="1:6" x14ac:dyDescent="0.2">
      <c r="A101" s="55">
        <v>2111</v>
      </c>
      <c r="B101" s="51" t="s">
        <v>627</v>
      </c>
      <c r="C101" s="56">
        <v>0</v>
      </c>
      <c r="D101" s="56">
        <v>0</v>
      </c>
    </row>
    <row r="102" spans="1:6" x14ac:dyDescent="0.2">
      <c r="A102" s="55">
        <v>2112</v>
      </c>
      <c r="B102" s="51" t="s">
        <v>628</v>
      </c>
      <c r="C102" s="56">
        <v>0</v>
      </c>
      <c r="D102" s="56">
        <v>0</v>
      </c>
    </row>
    <row r="103" spans="1:6" x14ac:dyDescent="0.2">
      <c r="A103" s="55">
        <v>2112</v>
      </c>
      <c r="B103" s="51" t="s">
        <v>629</v>
      </c>
      <c r="C103" s="155">
        <v>4308004.12</v>
      </c>
      <c r="D103" s="155">
        <v>896862.3200000003</v>
      </c>
      <c r="E103" s="56"/>
      <c r="F103" s="56"/>
    </row>
    <row r="104" spans="1:6" x14ac:dyDescent="0.2">
      <c r="A104" s="55">
        <v>2115</v>
      </c>
      <c r="B104" s="51" t="s">
        <v>631</v>
      </c>
      <c r="C104" s="56">
        <v>0</v>
      </c>
      <c r="D104" s="56">
        <v>0</v>
      </c>
    </row>
    <row r="105" spans="1:6" x14ac:dyDescent="0.2">
      <c r="A105" s="55">
        <v>2114</v>
      </c>
      <c r="B105" s="51" t="s">
        <v>630</v>
      </c>
      <c r="C105" s="56">
        <v>0</v>
      </c>
      <c r="D105" s="56">
        <v>0</v>
      </c>
    </row>
    <row r="106" spans="1:6" x14ac:dyDescent="0.2">
      <c r="A106" s="186"/>
      <c r="B106" s="203" t="s">
        <v>619</v>
      </c>
      <c r="C106" s="190">
        <f>SUM(C101:C105)</f>
        <v>4308004.12</v>
      </c>
      <c r="D106" s="190">
        <f>SUM(D101:D105)</f>
        <v>896862.3200000003</v>
      </c>
      <c r="E106" s="187"/>
    </row>
    <row r="107" spans="1:6" x14ac:dyDescent="0.2">
      <c r="A107" s="188">
        <v>1120</v>
      </c>
      <c r="B107" s="204" t="s">
        <v>620</v>
      </c>
      <c r="C107" s="190">
        <f>SUM(C108:C116)</f>
        <v>0</v>
      </c>
      <c r="D107" s="190">
        <f>SUM(D108:D116)</f>
        <v>0</v>
      </c>
      <c r="E107" s="187"/>
    </row>
    <row r="108" spans="1:6" x14ac:dyDescent="0.2">
      <c r="A108" s="55">
        <v>1124</v>
      </c>
      <c r="B108" s="138" t="s">
        <v>636</v>
      </c>
      <c r="C108" s="56">
        <v>0</v>
      </c>
      <c r="D108" s="56">
        <v>0</v>
      </c>
    </row>
    <row r="109" spans="1:6" x14ac:dyDescent="0.2">
      <c r="A109" s="55">
        <v>1124</v>
      </c>
      <c r="B109" s="138" t="s">
        <v>637</v>
      </c>
      <c r="C109" s="56">
        <v>0</v>
      </c>
      <c r="D109" s="56">
        <v>0</v>
      </c>
    </row>
    <row r="110" spans="1:6" x14ac:dyDescent="0.2">
      <c r="A110" s="55">
        <v>1124</v>
      </c>
      <c r="B110" s="138" t="s">
        <v>638</v>
      </c>
      <c r="C110" s="56">
        <v>0</v>
      </c>
      <c r="D110" s="56">
        <v>0</v>
      </c>
    </row>
    <row r="111" spans="1:6" x14ac:dyDescent="0.2">
      <c r="A111" s="55">
        <v>1124</v>
      </c>
      <c r="B111" s="138" t="s">
        <v>639</v>
      </c>
      <c r="C111" s="56">
        <v>0</v>
      </c>
      <c r="D111" s="56">
        <v>0</v>
      </c>
    </row>
    <row r="112" spans="1:6" x14ac:dyDescent="0.2">
      <c r="A112" s="55">
        <v>1124</v>
      </c>
      <c r="B112" s="138" t="s">
        <v>640</v>
      </c>
      <c r="C112" s="56">
        <v>0</v>
      </c>
      <c r="D112" s="56">
        <v>0</v>
      </c>
    </row>
    <row r="113" spans="1:4" x14ac:dyDescent="0.2">
      <c r="A113" s="55">
        <v>1124</v>
      </c>
      <c r="B113" s="138" t="s">
        <v>641</v>
      </c>
      <c r="C113" s="56">
        <v>0</v>
      </c>
      <c r="D113" s="56">
        <v>0</v>
      </c>
    </row>
    <row r="114" spans="1:4" x14ac:dyDescent="0.2">
      <c r="A114" s="55">
        <v>1122</v>
      </c>
      <c r="B114" s="138" t="s">
        <v>633</v>
      </c>
      <c r="C114" s="56">
        <v>0</v>
      </c>
      <c r="D114" s="56">
        <v>0</v>
      </c>
    </row>
    <row r="115" spans="1:4" x14ac:dyDescent="0.2">
      <c r="A115" s="55">
        <v>1122</v>
      </c>
      <c r="B115" s="138" t="s">
        <v>634</v>
      </c>
      <c r="C115" s="56">
        <v>0</v>
      </c>
      <c r="D115" s="56">
        <v>0</v>
      </c>
    </row>
    <row r="116" spans="1:4" x14ac:dyDescent="0.2">
      <c r="A116" s="55">
        <v>1122</v>
      </c>
      <c r="B116" s="138" t="s">
        <v>635</v>
      </c>
      <c r="C116" s="56">
        <v>0</v>
      </c>
      <c r="D116" s="56">
        <v>0</v>
      </c>
    </row>
    <row r="117" spans="1:4" x14ac:dyDescent="0.2">
      <c r="A117" s="186"/>
      <c r="B117" s="205" t="s">
        <v>632</v>
      </c>
      <c r="C117" s="190">
        <f>+C51+C52-C106</f>
        <v>-5643190.7100000028</v>
      </c>
      <c r="D117" s="190">
        <f>D51+D52-D106</f>
        <v>3684643.7200000063</v>
      </c>
    </row>
    <row r="119" spans="1:4" x14ac:dyDescent="0.2">
      <c r="A119" s="179" t="s">
        <v>649</v>
      </c>
    </row>
    <row r="120" spans="1:4" x14ac:dyDescent="0.2">
      <c r="A120" s="179"/>
    </row>
    <row r="121" spans="1:4" x14ac:dyDescent="0.2">
      <c r="A121" s="179"/>
    </row>
    <row r="122" spans="1:4" x14ac:dyDescent="0.2">
      <c r="A122" s="179"/>
    </row>
    <row r="123" spans="1:4" x14ac:dyDescent="0.2">
      <c r="A123" s="179"/>
    </row>
    <row r="124" spans="1:4" x14ac:dyDescent="0.2">
      <c r="A124" s="179"/>
    </row>
    <row r="125" spans="1:4" x14ac:dyDescent="0.2">
      <c r="A125" s="179"/>
    </row>
    <row r="127" spans="1:4" x14ac:dyDescent="0.2">
      <c r="A127" s="207" t="s">
        <v>867</v>
      </c>
      <c r="B127" s="208"/>
      <c r="C127" s="180" t="s">
        <v>838</v>
      </c>
      <c r="D127" s="180"/>
    </row>
    <row r="128" spans="1:4" ht="23.25" customHeight="1" x14ac:dyDescent="0.2">
      <c r="A128" s="209" t="s">
        <v>868</v>
      </c>
      <c r="B128" s="209"/>
      <c r="C128" s="209" t="s">
        <v>869</v>
      </c>
      <c r="D128" s="209"/>
    </row>
    <row r="129" spans="1:8" ht="21.75" customHeight="1" x14ac:dyDescent="0.2">
      <c r="A129" s="178"/>
      <c r="B129" s="178"/>
      <c r="C129" s="181"/>
      <c r="D129" s="180"/>
    </row>
    <row r="130" spans="1:8" x14ac:dyDescent="0.2">
      <c r="C130" s="56"/>
      <c r="D130" s="56"/>
    </row>
    <row r="134" spans="1:8" x14ac:dyDescent="0.2">
      <c r="C134" s="56"/>
    </row>
    <row r="136" spans="1:8" x14ac:dyDescent="0.2">
      <c r="B136" s="56"/>
      <c r="C136" s="56"/>
    </row>
    <row r="140" spans="1:8" x14ac:dyDescent="0.2">
      <c r="H140" s="139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C128:D128"/>
    <mergeCell ref="A128:B128"/>
  </mergeCells>
  <dataValidations count="2">
    <dataValidation allowBlank="1" showInputMessage="1" showErrorMessage="1" prompt="Importe final del periodo que corresponde la información financiera trimestral que se presenta." sqref="C7 C50"/>
    <dataValidation allowBlank="1" showInputMessage="1" showErrorMessage="1" prompt="Saldo al 31 de diciembre del año anterior que se presenta" sqref="D7 D50"/>
  </dataValidations>
  <pageMargins left="0.7" right="0.7" top="0.75" bottom="0.75" header="0.3" footer="0.3"/>
  <pageSetup scale="6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142" t="s">
        <v>604</v>
      </c>
    </row>
    <row r="10" spans="1:2" ht="15" customHeight="1" x14ac:dyDescent="0.2">
      <c r="A10" s="143"/>
      <c r="B10" s="142" t="s">
        <v>75</v>
      </c>
    </row>
    <row r="11" spans="1:2" ht="15" customHeight="1" x14ac:dyDescent="0.2">
      <c r="A11" s="143"/>
      <c r="B11" s="144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2.5" x14ac:dyDescent="0.2">
      <c r="A16" s="136" t="s">
        <v>609</v>
      </c>
      <c r="B16" s="135" t="s">
        <v>648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Conciliacion_Ig!Área_de_impresión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Jessica Muñoz</cp:lastModifiedBy>
  <cp:lastPrinted>2022-02-14T20:41:03Z</cp:lastPrinted>
  <dcterms:created xsi:type="dcterms:W3CDTF">2012-12-11T20:36:24Z</dcterms:created>
  <dcterms:modified xsi:type="dcterms:W3CDTF">2022-02-14T20:41:59Z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